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mc:AlternateContent xmlns:mc="http://schemas.openxmlformats.org/markup-compatibility/2006">
    <mc:Choice Requires="x15">
      <x15ac:absPath xmlns:x15ac="http://schemas.microsoft.com/office/spreadsheetml/2010/11/ac" url="H:\Desktop - stop OneDrive from syncing\"/>
    </mc:Choice>
  </mc:AlternateContent>
  <xr:revisionPtr revIDLastSave="0" documentId="8_{810A8244-AC25-4ECF-BF92-0C2DC819A5C7}" xr6:coauthVersionLast="47" xr6:coauthVersionMax="47" xr10:uidLastSave="{00000000-0000-0000-0000-000000000000}"/>
  <bookViews>
    <workbookView xWindow="-120" yWindow="-120" windowWidth="29040" windowHeight="15840" tabRatio="316" activeTab="1" xr2:uid="{00000000-000D-0000-FFFF-FFFF00000000}"/>
  </bookViews>
  <sheets>
    <sheet name="Instructions" sheetId="44" r:id="rId1"/>
    <sheet name="Reimbursement Form" sheetId="1" r:id="rId2"/>
    <sheet name="Variables USNH" sheetId="7" state="hidden" r:id="rId3"/>
    <sheet name="Variables PSU" sheetId="45" state="hidden" r:id="rId4"/>
    <sheet name="Variables KSC" sheetId="46" state="hidden" r:id="rId5"/>
  </sheets>
  <definedNames>
    <definedName name="AddBusinessLines">'Reimbursement Form'!#REF!</definedName>
    <definedName name="AddMileLines">'Reimbursement Form'!$I$40</definedName>
    <definedName name="BusExp">'Reimbursement Form'!$A$51:$K$51</definedName>
    <definedName name="BusExpLinesTemplate">'Reimbursement Form'!$M$18:$W$18</definedName>
    <definedName name="BusLines">'Reimbursement Form'!#REF!</definedName>
    <definedName name="DepartDate">'Reimbursement Form'!#REF!</definedName>
    <definedName name="KSC_Mileage_Rate_table">'Variables KSC'!$A$9:$C$40</definedName>
    <definedName name="Milage_rate_table" localSheetId="4">'Variables KSC'!$A$9:$C$40</definedName>
    <definedName name="Milage_rate_table" localSheetId="3">'Variables PSU'!$A$9:$C$40</definedName>
    <definedName name="Milage_rate_table">'Variables USNH'!$A$9:$C$40</definedName>
    <definedName name="MilageLinesTemplate">'Reimbursement Form'!$M$15:$W$15</definedName>
    <definedName name="mile">'Reimbursement Form'!$A$49:$K$49</definedName>
    <definedName name="MileDate">'Reimbursement Form'!$B$41</definedName>
    <definedName name="_xlnm.Print_Area" localSheetId="0">Instructions!$A$1:$M$35</definedName>
    <definedName name="_xlnm.Print_Area" localSheetId="1">'Reimbursement Form'!$A$1:$K$71</definedName>
    <definedName name="_xlnm.Print_Area" localSheetId="4">'Variables KSC'!$B$2:$K$2</definedName>
    <definedName name="_xlnm.Print_Area" localSheetId="3">'Variables PSU'!$B$2:$K$2</definedName>
    <definedName name="_xlnm.Print_Area" localSheetId="2">'Variables USNH'!$B$2:$K$2</definedName>
    <definedName name="PSU_Mileage_Rate_Table">'Variables PSU'!$A$9:$C$40</definedName>
    <definedName name="ReturnDate">'Reimbursement Form'!$E$10</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4" i="1"/>
  <c r="J48" i="1"/>
  <c r="J47" i="1"/>
  <c r="J43" i="1"/>
  <c r="J44" i="1"/>
  <c r="J45" i="1"/>
  <c r="J46" i="1"/>
  <c r="J42" i="1"/>
  <c r="K48" i="1" l="1"/>
  <c r="K47" i="1"/>
  <c r="K46" i="1"/>
  <c r="K42" i="1"/>
  <c r="K45" i="1"/>
  <c r="K44" i="1"/>
  <c r="K43" i="1"/>
  <c r="C28" i="1"/>
  <c r="C29" i="1" s="1"/>
  <c r="C13" i="1"/>
  <c r="C14" i="1" s="1"/>
  <c r="Z35" i="1"/>
  <c r="AA35" i="1" s="1"/>
  <c r="X35" i="1"/>
  <c r="Y35" i="1" s="1"/>
  <c r="V35" i="1"/>
  <c r="W35" i="1" s="1"/>
  <c r="T35" i="1"/>
  <c r="U35" i="1" s="1"/>
  <c r="R35" i="1"/>
  <c r="S35" i="1" s="1"/>
  <c r="P35" i="1"/>
  <c r="Q35" i="1" s="1"/>
  <c r="N35" i="1"/>
  <c r="O35" i="1" s="1"/>
  <c r="L35" i="1"/>
  <c r="M35" i="1" s="1"/>
  <c r="B35" i="1"/>
  <c r="Z34" i="1"/>
  <c r="AA34" i="1" s="1"/>
  <c r="X34" i="1"/>
  <c r="Y34" i="1" s="1"/>
  <c r="V34" i="1"/>
  <c r="W34" i="1" s="1"/>
  <c r="T34" i="1"/>
  <c r="U34" i="1" s="1"/>
  <c r="R34" i="1"/>
  <c r="S34" i="1" s="1"/>
  <c r="P34" i="1"/>
  <c r="Q34" i="1" s="1"/>
  <c r="N34" i="1"/>
  <c r="O34" i="1" s="1"/>
  <c r="L34" i="1"/>
  <c r="M34" i="1" s="1"/>
  <c r="B34" i="1"/>
  <c r="Z33" i="1"/>
  <c r="AA33" i="1" s="1"/>
  <c r="X33" i="1"/>
  <c r="Y33" i="1" s="1"/>
  <c r="V33" i="1"/>
  <c r="W33" i="1" s="1"/>
  <c r="T33" i="1"/>
  <c r="U33" i="1" s="1"/>
  <c r="R33" i="1"/>
  <c r="S33" i="1" s="1"/>
  <c r="P33" i="1"/>
  <c r="Q33" i="1" s="1"/>
  <c r="N33" i="1"/>
  <c r="O33" i="1" s="1"/>
  <c r="L33" i="1"/>
  <c r="M33" i="1" s="1"/>
  <c r="B33" i="1"/>
  <c r="Z31" i="1"/>
  <c r="AA31" i="1" s="1"/>
  <c r="X31" i="1"/>
  <c r="Y31" i="1" s="1"/>
  <c r="V31" i="1"/>
  <c r="T31" i="1"/>
  <c r="U31" i="1" s="1"/>
  <c r="R31" i="1"/>
  <c r="S31" i="1" s="1"/>
  <c r="P31" i="1"/>
  <c r="Q31" i="1" s="1"/>
  <c r="N31" i="1"/>
  <c r="L31" i="1"/>
  <c r="B31" i="1"/>
  <c r="J28" i="1"/>
  <c r="J29" i="1" s="1"/>
  <c r="I28" i="1"/>
  <c r="I29" i="1" s="1"/>
  <c r="H28" i="1"/>
  <c r="H29" i="1" s="1"/>
  <c r="G28" i="1"/>
  <c r="G29" i="1" s="1"/>
  <c r="F28" i="1"/>
  <c r="F29" i="1" s="1"/>
  <c r="E28" i="1"/>
  <c r="E29" i="1" s="1"/>
  <c r="D28" i="1"/>
  <c r="D29" i="1" s="1"/>
  <c r="K21" i="1"/>
  <c r="K19" i="1"/>
  <c r="K18" i="1"/>
  <c r="K17" i="1"/>
  <c r="K16" i="1"/>
  <c r="V15" i="1"/>
  <c r="W15" i="1" s="1"/>
  <c r="K15" i="1"/>
  <c r="F8" i="46"/>
  <c r="E8" i="46"/>
  <c r="D13" i="1" l="1"/>
  <c r="E13" i="1" s="1"/>
  <c r="F13" i="1" s="1"/>
  <c r="G13" i="1" s="1"/>
  <c r="H13" i="1" s="1"/>
  <c r="I13" i="1" s="1"/>
  <c r="J13" i="1" s="1"/>
  <c r="M31" i="1"/>
  <c r="M36" i="1" s="1"/>
  <c r="C36" i="1" s="1"/>
  <c r="K50" i="1"/>
  <c r="Y36" i="1"/>
  <c r="I36" i="1" s="1"/>
  <c r="AA36" i="1"/>
  <c r="J36" i="1" s="1"/>
  <c r="U36" i="1"/>
  <c r="G36" i="1" s="1"/>
  <c r="S36" i="1"/>
  <c r="F36" i="1" s="1"/>
  <c r="Q36" i="1"/>
  <c r="E36" i="1" s="1"/>
  <c r="O31" i="1"/>
  <c r="O36" i="1" s="1"/>
  <c r="D36" i="1" s="1"/>
  <c r="W31" i="1"/>
  <c r="W36" i="1" s="1"/>
  <c r="H36" i="1" s="1"/>
  <c r="J2" i="45"/>
  <c r="K2" i="45" s="1"/>
  <c r="J2" i="46"/>
  <c r="K2" i="46" s="1"/>
  <c r="F7" i="46"/>
  <c r="F9" i="45"/>
  <c r="E9" i="45"/>
  <c r="F7" i="45"/>
  <c r="D14" i="1" l="1"/>
  <c r="E14" i="1"/>
  <c r="K36" i="1"/>
  <c r="K52" i="1" s="1"/>
  <c r="E9" i="7"/>
  <c r="F14" i="1" l="1"/>
  <c r="E7" i="7"/>
  <c r="F7" i="7"/>
  <c r="F9" i="7"/>
  <c r="J2" i="7"/>
  <c r="K2" i="7" s="1"/>
  <c r="G14" i="1" l="1"/>
  <c r="H14" i="1" l="1"/>
  <c r="I14" i="1"/>
  <c r="J14" i="1"/>
</calcChain>
</file>

<file path=xl/sharedStrings.xml><?xml version="1.0" encoding="utf-8"?>
<sst xmlns="http://schemas.openxmlformats.org/spreadsheetml/2006/main" count="163" uniqueCount="136">
  <si>
    <t>Instructions for Non-Employee Travel Reimbursement Form</t>
  </si>
  <si>
    <t>Click on the "Reimbursement Form" folder tab below to begin working on your reimbursement form.</t>
  </si>
  <si>
    <t xml:space="preserve">The Travel Reimbursement Form is an Excel spreadsheet that has been formatted to allow </t>
  </si>
  <si>
    <t>you to easily complete your travel reimbursements. Its features include:</t>
  </si>
  <si>
    <t>1.  Automatically performs all math calculations.</t>
  </si>
  <si>
    <t>2.  Generates day of week based on date entered.</t>
  </si>
  <si>
    <t>3.  Determines mileage rate based on dates traveled.</t>
  </si>
  <si>
    <t>4.  Calculates reduced meal per diems.</t>
  </si>
  <si>
    <t>5.  Allows traveler to add additional mileage lines for multiple day trips.</t>
  </si>
  <si>
    <t>All Non-Employees who are authorized to travel on behalf of USNH must abide by the</t>
  </si>
  <si>
    <r>
      <t>USNH Travel Policies.</t>
    </r>
    <r>
      <rPr>
        <b/>
        <sz val="12"/>
        <rFont val="Times New Roman"/>
        <family val="1"/>
      </rPr>
      <t xml:space="preserve"> Reimbursement for services or goods is not allowable.</t>
    </r>
  </si>
  <si>
    <t>https://www.usnh.edu/usnh-financial-services-policies-and-procedures/07-travel</t>
  </si>
  <si>
    <t xml:space="preserve"> </t>
  </si>
  <si>
    <t xml:space="preserve">Enter the purpose of the business travel.  A business purpose must be descriptive enough to clearly </t>
  </si>
  <si>
    <t>answer any questions regarding who traveled, the necessity of their travel, and the benefit to USNH.</t>
  </si>
  <si>
    <t xml:space="preserve">Per Diem is required unless an exception has been approved.  If you choose to claim less than the </t>
  </si>
  <si>
    <t xml:space="preserve">per diem rate, ensure each day amount claimed is less than the Per Diem Allowance Daily Meal </t>
  </si>
  <si>
    <t xml:space="preserve">per Per Diem Rate.  If you are approved to submit for actual travel meal expenses, record the total daily </t>
  </si>
  <si>
    <t>are required.</t>
  </si>
  <si>
    <t xml:space="preserve">To find incidental Per Diem for outside of the Contiguous (lower) 48 states please visit the Defense 
Travel Management Office and select your destination. Incidental Per Diem for inside the  
Contiguous 48 states is currently listed at $5.00 Per day. The form should input the $5.00 for you. </t>
  </si>
  <si>
    <t>https://www.travel.dod.mil/Travel-Transportation-Rates/Per-Diem/Per-Diem-Rate-Lookup/</t>
  </si>
  <si>
    <t>The site may give an unsafe error but this is okay go to advanced setting to advance.</t>
  </si>
  <si>
    <t>Send the Reimbursement Form including to signature to your Campus Department contact along with all</t>
  </si>
  <si>
    <t>or google maps for all mileage claimed).</t>
  </si>
  <si>
    <t xml:space="preserve">If you are unable to sign the form using a digital signature (i.e. DocuSign or Adobe certified e-signature)  </t>
  </si>
  <si>
    <t>please ensure that you include an approval statement in your email to the Campus Department contact</t>
  </si>
  <si>
    <t>when you send the form.</t>
  </si>
  <si>
    <t>USNH Non-Employee Travel Reimbursement Form</t>
  </si>
  <si>
    <t>Non-Employee/Business Trip Information</t>
  </si>
  <si>
    <t>Date:</t>
  </si>
  <si>
    <t>X</t>
  </si>
  <si>
    <t>Traveler Name:</t>
  </si>
  <si>
    <t>Depart Date:</t>
  </si>
  <si>
    <t>Return Date:</t>
  </si>
  <si>
    <t xml:space="preserve">Destination: </t>
  </si>
  <si>
    <t>Purpose of Travel:</t>
  </si>
  <si>
    <t>Yes</t>
  </si>
  <si>
    <t>No</t>
  </si>
  <si>
    <t>Non-Employee Paid Travel Expenses</t>
  </si>
  <si>
    <t>TOTAL</t>
  </si>
  <si>
    <t>Date (MM/DD/YY)</t>
  </si>
  <si>
    <t>Day</t>
  </si>
  <si>
    <t>Mileage reimbursement template line</t>
  </si>
  <si>
    <t>Auto Rental</t>
  </si>
  <si>
    <t>Taxi/Tolls/Parking</t>
  </si>
  <si>
    <t>Air/Bus Fare</t>
  </si>
  <si>
    <t>Business Expense template line</t>
  </si>
  <si>
    <t>Telephone/Fax</t>
  </si>
  <si>
    <t>Lodging</t>
  </si>
  <si>
    <t xml:space="preserve">Actual Travel Meals </t>
  </si>
  <si>
    <t>Moved to this page as validations will not work across tabs in versions &lt; 2010.</t>
  </si>
  <si>
    <t>Per Diem Meals -</t>
  </si>
  <si>
    <t xml:space="preserve">Per Diem is required unless an exception has been approved.  If actual meal expense is approved, enter the daily total each day above and provide itmized receipts for all actual travel meals. If you choose to claim less than the per diem rate, enter that amount in Per Diem Allowance and do not complete the Adjusted Per Diem Rate section. (Amount claimed must be less than the Per Diem Allowance daily Meal Per Diem Rate).  Note, reimbursement for business meals (non travel) is not allowable.
 </t>
  </si>
  <si>
    <t xml:space="preserve">Percent Allocations - </t>
  </si>
  <si>
    <t>First and Last Day</t>
  </si>
  <si>
    <t>Earliest allowable date</t>
  </si>
  <si>
    <t>Per Diem Allowance</t>
  </si>
  <si>
    <t>Lunch</t>
  </si>
  <si>
    <t>Latest allowable date</t>
  </si>
  <si>
    <t>Updated to 202 on 01/6/22</t>
  </si>
  <si>
    <t>Incidental</t>
  </si>
  <si>
    <t>Meals Allowance</t>
  </si>
  <si>
    <t>Adjusted Per Diem Rate</t>
  </si>
  <si>
    <t>Indicate if meals were provided by other sources - included with conference, provided by a colleague or vendor, etc.</t>
  </si>
  <si>
    <t>Dinner</t>
  </si>
  <si>
    <t>Other than the first or last day:</t>
  </si>
  <si>
    <t>Daily Allowance Total</t>
  </si>
  <si>
    <t>Mileage -</t>
  </si>
  <si>
    <t>Enter only allowable reimbursable mileage in this section.  Refer to USNH policy 07-009.</t>
  </si>
  <si>
    <r>
      <t xml:space="preserve">The mileage rate and total amount will be calculated based on the date and number of miles. Enter dates in MM/DD/YY format.  </t>
    </r>
    <r>
      <rPr>
        <b/>
        <sz val="10"/>
        <rFont val="Times New Roman"/>
        <family val="1"/>
      </rPr>
      <t>Map of travel must be submitted.</t>
    </r>
  </si>
  <si>
    <t>To add additional mileage expense lines enter the number of lines, press tab, then click "Add Mileage Lines".</t>
  </si>
  <si>
    <t xml:space="preserve">Date </t>
  </si>
  <si>
    <t>Departure, Destination, Purpose of Travel **attach a map with this form</t>
  </si>
  <si>
    <t>Round Trip?</t>
  </si>
  <si>
    <t>Total Miles</t>
  </si>
  <si>
    <t>Mileage Rate</t>
  </si>
  <si>
    <t>If multiple trips included above please include business purpose for each trip.</t>
  </si>
  <si>
    <t>Total Mileage Expenses</t>
  </si>
  <si>
    <t>Total Travel Expenses Paid by Non-Employee:</t>
  </si>
  <si>
    <t>Approvals/Signatures</t>
  </si>
  <si>
    <t xml:space="preserve">I certify that the above expenses were incurred conform to USNH Financial Services Policies and Procedures related to business travel.  (https://www.usnh.edu/usnh-financial-services-policies-and-procedures/07-travel)
1. All travel expenses are appropriate and reasonable;  
2. Where applicable, no travel expenses above were included in the registration fees of the conference attended;
3. No travel expenses above were paid by any other entity;
4. No travel expenses above have been submitted for reimbursement elsewhere, nor will they be in the future; 
5. Where applicable, scanned or imaged receipts provided to support these travel expenses are true copies of the original receipts                                                                                        
</t>
  </si>
  <si>
    <t>Traveler/Payee</t>
  </si>
  <si>
    <t>Signature</t>
  </si>
  <si>
    <t>Date</t>
  </si>
  <si>
    <t>Name and Title</t>
  </si>
  <si>
    <t>Exception Approver (if applicable)</t>
  </si>
  <si>
    <t>*USNH Policy regarding exceptions are detailed within USNH Policy 07-001</t>
  </si>
  <si>
    <t>Period-begin</t>
  </si>
  <si>
    <t>Period-End</t>
  </si>
  <si>
    <t>Changed 11/30/99 AMS - IRS rate to be effective as of 1/1/2000</t>
  </si>
  <si>
    <t>Added and correct formulas in cells 'Reimbursement Form!I35:I39' 11/30/99 AMS - IRS rate to be effective as of 1/1/2000</t>
  </si>
  <si>
    <t>Mileage rate changed per S. McCarthy, Travel Coordinator - svd</t>
  </si>
  <si>
    <t>Mileage rate changed per S. McCarthy, Travel Coordinator - svd 12/30/02</t>
  </si>
  <si>
    <t>Mileage rate changed per C.Sendak, Tax consultant - ams 01/05/2004</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</si>
  <si>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</si>
  <si>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</si>
  <si>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</si>
  <si>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</si>
  <si>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</si>
  <si>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</si>
  <si>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</si>
  <si>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</si>
  <si>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Milage rate changed per Steph - AMS 6/30/2011</t>
  </si>
  <si>
    <t>Milage Rate changed per Steph - AMS 12/31/2012</t>
  </si>
  <si>
    <t>Milage Rate changed per Steph - AMS 12/18/2013</t>
  </si>
  <si>
    <t>Milage Rate changed per Steph - AMS 12/22/2014</t>
  </si>
  <si>
    <t>Milage Rate Changed per Faith - AMS 12/21/2015</t>
  </si>
  <si>
    <t>Milage Rate Changed per Jay - 12/14/2016</t>
  </si>
  <si>
    <t>Mileage Rate Changed  by Jay 12/14/17</t>
  </si>
  <si>
    <t>Mileage Rate Changed per Faith 12/17/18</t>
  </si>
  <si>
    <t>Mileage Rate Changed per Faith and IRS new release 12/31/19 &amp; 1/2/20</t>
  </si>
  <si>
    <t>Per IRS new release 12/22/2020 and Jay</t>
  </si>
  <si>
    <t xml:space="preserve">Per IRS new release 12/22/2020 and Francine. </t>
  </si>
  <si>
    <t>Per IRS news release on 6/9/22 and Francine</t>
  </si>
  <si>
    <t>Note, no rate change as of 12/22/22, rate changed on 12/31/22</t>
  </si>
  <si>
    <t>Per IRS news release on 12/14/23 and Christine Heise.</t>
  </si>
  <si>
    <t>Per email in AP folder from Thomas Weeks</t>
  </si>
  <si>
    <t>Per email in AP folder from Thomas Weeks 1/18/19</t>
  </si>
  <si>
    <t>Per IRS new release 12/31/19 and email from Thomas Weeks.</t>
  </si>
  <si>
    <t>Per IRS new release 12/22/2020 and email from Thomas Weeks 1/5/2021.</t>
  </si>
  <si>
    <t>Per IRS news release 12/17/2021 and phone call with Thomas Weeks 1/6/2022.</t>
  </si>
  <si>
    <t>Per IRS news release on 6/9/22 and per email from Thomas Weeks 6/11/22</t>
  </si>
  <si>
    <t>Remaining at current rate Per Liane Wiley 1/2/2020 &amp; 1/5/2021</t>
  </si>
  <si>
    <t>Per Michele Stone 10/26/21 KSC will be following IRS rate.</t>
  </si>
  <si>
    <t>Per Michele Stone teams message on 1/6/21 KSC will follow IRS rate</t>
  </si>
  <si>
    <t>Per IRS news release on 6/9/22 and email notice from Brian Downing on 6/10/22</t>
  </si>
  <si>
    <t>Miscellaneous Travel</t>
  </si>
  <si>
    <t>meal amount in the applicable  'Actual Travel Meals' cell.  Itemized receipts showing form of payment</t>
  </si>
  <si>
    <t xml:space="preserve">itemized receipts and documentation to substantiate the reimbursement (including maps such as MapQuest </t>
  </si>
  <si>
    <t>Mailing Address:</t>
  </si>
  <si>
    <t xml:space="preserve">The Campus Department Representative submits this form and all supporting documentation through </t>
  </si>
  <si>
    <r>
      <rPr>
        <b/>
        <i/>
        <sz val="9"/>
        <rFont val="Times New Roman"/>
        <family val="1"/>
      </rPr>
      <t>*The business purpose must be descriptive enough to clearly answer any questions regarding the necessity of the travel and the benefit to USNH.</t>
    </r>
    <r>
      <rPr>
        <b/>
        <i/>
        <sz val="12"/>
        <rFont val="Times New Roman"/>
        <family val="1"/>
      </rPr>
      <t xml:space="preserve">  </t>
    </r>
  </si>
  <si>
    <t>Per IRS new release on 12/19/24 and Christine Heise</t>
  </si>
  <si>
    <t>Enter your Full Legal Name, mailing address, departure and return date and destination. The form will not allow you to save or print before these fields are completed</t>
  </si>
  <si>
    <t>the UShop Non-Employee Travel Form or through Workday if the traveler is a committee member.</t>
  </si>
  <si>
    <t>*The traveler name and mailing address must match the information in PaymentWorks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</si>
</sst>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0\-00\-0000"/>
    <numFmt numFmtId="166" formatCode="mm/dd/yyyy"/>
    <numFmt numFmtId="167" formatCode="_(* #,##0.000_);_(* \(#,##0.000\);_(* &quot;-&quot;??_);_(@_)"/>
    <numFmt numFmtId="168" formatCode="_(* #,##0.000_);_(* \(#,##0.000\);_(* &quot;-&quot;???_);_(@_)"/>
  </numFmts>
  <fonts count="28" x14ac:knownFonts="1">
    <font>
      <sz val="12"/>
      <name val="Times New Roman"/>
    </font>
    <font>
      <sz val="12"/>
      <name val="Times New Roman"/>
      <family val="1"/>
    </font>
    <font>
      <b/>
      <sz val="18"/>
      <color indexed="9"/>
      <name val="Times New Roman"/>
      <family val="1"/>
    </font>
    <font>
      <sz val="12"/>
      <color indexed="9"/>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1"/>
      <name val="Times New Roman"/>
      <family val="1"/>
    </font>
    <font>
      <sz val="9"/>
      <name val="Times New Roman"/>
      <family val="1"/>
    </font>
    <font>
      <b/>
      <sz val="14"/>
      <name val="Times New Roman"/>
      <family val="1"/>
    </font>
    <font>
      <u/>
      <sz val="12"/>
      <color indexed="12"/>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u/>
      <sz val="12"/>
      <name val="Times New Roman"/>
      <family val="1"/>
    </font>
    <font>
      <b/>
      <u/>
      <sz val="11"/>
      <name val="Times New Roman"/>
      <family val="1"/>
    </font>
    <font>
      <b/>
      <i/>
      <sz val="11"/>
      <name val="Times New Roman"/>
      <family val="1"/>
    </font>
    <font>
      <b/>
      <sz val="10.5"/>
      <name val="Times New Roman"/>
      <family val="1"/>
    </font>
    <font>
      <b/>
      <u/>
      <sz val="12"/>
      <color rgb="FF3C36F2"/>
      <name val="Times New Roman"/>
      <family val="1"/>
    </font>
    <font>
      <b/>
      <sz val="9"/>
      <name val="Times New Roman"/>
      <family val="1"/>
    </font>
    <font>
      <sz val="10"/>
      <color rgb="FF3366FF"/>
      <name val="Times New Roman"/>
      <family val="1"/>
    </font>
    <font>
      <i/>
      <sz val="12"/>
      <name val="Times New Roman"/>
      <family val="1"/>
    </font>
    <font>
      <i/>
      <sz val="11"/>
      <name val="Times New Roman"/>
      <family val="1"/>
    </font>
    <font>
      <b/>
      <i/>
      <sz val="12"/>
      <name val="Times New Roman"/>
      <family val="1"/>
    </font>
    <font>
      <b/>
      <i/>
      <sz val="9"/>
      <name val="Times New Roman"/>
      <family val="1"/>
    </font>
  </fonts>
  <fills count="8">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189">
    <xf numFmtId="0" fontId="0" fillId="0" borderId="0" xfId="0"/>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xf numFmtId="0" fontId="0" fillId="3" borderId="0" xfId="0" applyFill="1"/>
    <xf numFmtId="4" fontId="6" fillId="0" borderId="1" xfId="0" applyNumberFormat="1" applyFont="1" applyBorder="1"/>
    <xf numFmtId="0" fontId="0" fillId="4" borderId="0" xfId="0" applyFill="1"/>
    <xf numFmtId="0" fontId="5" fillId="5" borderId="0" xfId="0" applyFont="1" applyFill="1" applyAlignment="1">
      <alignment horizontal="center"/>
    </xf>
    <xf numFmtId="0" fontId="0" fillId="5" borderId="0" xfId="0" applyFill="1"/>
    <xf numFmtId="2" fontId="0" fillId="0" borderId="0" xfId="0" applyNumberFormat="1"/>
    <xf numFmtId="0" fontId="6" fillId="0" borderId="1" xfId="0" applyFont="1" applyBorder="1" applyProtection="1">
      <protection locked="0"/>
    </xf>
    <xf numFmtId="164" fontId="6" fillId="4" borderId="1" xfId="0" applyNumberFormat="1" applyFont="1" applyFill="1" applyBorder="1" applyProtection="1">
      <protection locked="0"/>
    </xf>
    <xf numFmtId="0" fontId="0" fillId="0" borderId="0" xfId="0" applyProtection="1">
      <protection locked="0"/>
    </xf>
    <xf numFmtId="0" fontId="0" fillId="4" borderId="1" xfId="0" applyFill="1" applyBorder="1" applyProtection="1">
      <protection locked="0"/>
    </xf>
    <xf numFmtId="2" fontId="0" fillId="0" borderId="0" xfId="0" applyNumberFormat="1" applyProtection="1">
      <protection locked="0"/>
    </xf>
    <xf numFmtId="0" fontId="7" fillId="0" borderId="0" xfId="0" applyFont="1" applyProtection="1">
      <protection locked="0"/>
    </xf>
    <xf numFmtId="0" fontId="3" fillId="5" borderId="9" xfId="0" applyFont="1" applyFill="1" applyBorder="1" applyAlignment="1">
      <alignment horizontal="center"/>
    </xf>
    <xf numFmtId="0" fontId="6" fillId="0" borderId="0" xfId="0" applyFont="1" applyAlignment="1" applyProtection="1">
      <alignment horizontal="left"/>
      <protection locked="0"/>
    </xf>
    <xf numFmtId="0" fontId="11" fillId="4" borderId="0" xfId="0" applyFont="1" applyFill="1"/>
    <xf numFmtId="0" fontId="7" fillId="0" borderId="0" xfId="0" applyFont="1"/>
    <xf numFmtId="166" fontId="6" fillId="0" borderId="10" xfId="0" applyNumberFormat="1" applyFont="1" applyBorder="1" applyAlignment="1" applyProtection="1">
      <alignment horizontal="left"/>
      <protection locked="0"/>
    </xf>
    <xf numFmtId="9" fontId="0" fillId="0" borderId="0" xfId="4" applyFont="1"/>
    <xf numFmtId="14" fontId="0" fillId="0" borderId="0" xfId="0" applyNumberFormat="1"/>
    <xf numFmtId="166" fontId="0" fillId="0" borderId="0" xfId="0" applyNumberFormat="1"/>
    <xf numFmtId="0" fontId="16" fillId="0" borderId="0" xfId="0" applyFont="1" applyAlignment="1">
      <alignment vertical="center"/>
    </xf>
    <xf numFmtId="166" fontId="6" fillId="0" borderId="1" xfId="0" applyNumberFormat="1" applyFont="1" applyBorder="1" applyAlignment="1" applyProtection="1">
      <alignment horizontal="left"/>
      <protection locked="0"/>
    </xf>
    <xf numFmtId="14" fontId="0" fillId="0" borderId="0" xfId="0" applyNumberFormat="1" applyAlignment="1">
      <alignment horizontal="left"/>
    </xf>
    <xf numFmtId="167" fontId="0" fillId="0" borderId="0" xfId="1" applyNumberFormat="1" applyFont="1"/>
    <xf numFmtId="168" fontId="6" fillId="2" borderId="0" xfId="0" applyNumberFormat="1" applyFont="1" applyFill="1" applyAlignment="1">
      <alignment horizontal="center"/>
    </xf>
    <xf numFmtId="166" fontId="0" fillId="0" borderId="13" xfId="0" applyNumberFormat="1" applyBorder="1"/>
    <xf numFmtId="14" fontId="0" fillId="0" borderId="14" xfId="0" applyNumberFormat="1" applyBorder="1"/>
    <xf numFmtId="167" fontId="0" fillId="0" borderId="15" xfId="1" applyNumberFormat="1" applyFont="1" applyBorder="1"/>
    <xf numFmtId="166" fontId="0" fillId="0" borderId="16" xfId="0" applyNumberFormat="1" applyBorder="1"/>
    <xf numFmtId="167" fontId="0" fillId="0" borderId="17" xfId="1" applyNumberFormat="1" applyFont="1" applyBorder="1"/>
    <xf numFmtId="167" fontId="0" fillId="0" borderId="17" xfId="1" applyNumberFormat="1" applyFont="1" applyBorder="1" applyAlignment="1">
      <alignment horizontal="right"/>
    </xf>
    <xf numFmtId="166" fontId="0" fillId="0" borderId="18" xfId="0" applyNumberFormat="1" applyBorder="1"/>
    <xf numFmtId="0" fontId="0" fillId="0" borderId="19" xfId="0" applyBorder="1"/>
    <xf numFmtId="167" fontId="0" fillId="0" borderId="20" xfId="1" applyNumberFormat="1" applyFont="1" applyBorder="1"/>
    <xf numFmtId="168" fontId="6" fillId="2" borderId="21" xfId="0" applyNumberFormat="1" applyFont="1" applyFill="1" applyBorder="1" applyAlignment="1">
      <alignment horizontal="center"/>
    </xf>
    <xf numFmtId="14" fontId="1" fillId="0" borderId="0" xfId="0" applyNumberFormat="1" applyFont="1"/>
    <xf numFmtId="0" fontId="1" fillId="0" borderId="0" xfId="0" applyFont="1"/>
    <xf numFmtId="0" fontId="1" fillId="0" borderId="0" xfId="0" applyFont="1" applyProtection="1">
      <protection locked="0"/>
    </xf>
    <xf numFmtId="0" fontId="1" fillId="4" borderId="0" xfId="0" applyFont="1" applyFill="1"/>
    <xf numFmtId="0" fontId="0" fillId="4" borderId="0" xfId="0" applyFill="1" applyProtection="1">
      <protection locked="0"/>
    </xf>
    <xf numFmtId="0" fontId="1" fillId="0" borderId="16" xfId="0" applyFont="1" applyBorder="1"/>
    <xf numFmtId="0" fontId="5" fillId="5" borderId="0" xfId="0" applyFont="1" applyFill="1" applyAlignment="1">
      <alignment horizontal="right"/>
    </xf>
    <xf numFmtId="0" fontId="9" fillId="0" borderId="0" xfId="0" applyFont="1" applyAlignment="1">
      <alignment horizontal="center"/>
    </xf>
    <xf numFmtId="0" fontId="0" fillId="0" borderId="0" xfId="0" applyAlignment="1">
      <alignment horizontal="right"/>
    </xf>
    <xf numFmtId="0" fontId="0" fillId="5" borderId="0" xfId="0" applyFill="1" applyAlignment="1">
      <alignment horizontal="right"/>
    </xf>
    <xf numFmtId="0" fontId="4" fillId="5" borderId="0" xfId="0" applyFont="1" applyFill="1" applyAlignment="1">
      <alignment horizontal="right"/>
    </xf>
    <xf numFmtId="0" fontId="1" fillId="0" borderId="0" xfId="0" applyFont="1" applyAlignment="1">
      <alignment horizontal="left"/>
    </xf>
    <xf numFmtId="0" fontId="4" fillId="5" borderId="0" xfId="0" applyFont="1" applyFill="1" applyAlignment="1">
      <alignment horizontal="left" vertical="center"/>
    </xf>
    <xf numFmtId="0" fontId="17" fillId="2" borderId="0" xfId="3" applyFont="1" applyFill="1" applyAlignment="1" applyProtection="1"/>
    <xf numFmtId="0" fontId="1" fillId="0" borderId="0" xfId="0" applyFont="1" applyAlignment="1">
      <alignment horizontal="right"/>
    </xf>
    <xf numFmtId="167" fontId="1" fillId="0" borderId="0" xfId="1" applyNumberFormat="1" applyFont="1" applyFill="1"/>
    <xf numFmtId="43" fontId="6" fillId="0" borderId="1" xfId="1" applyFont="1" applyFill="1" applyBorder="1"/>
    <xf numFmtId="0" fontId="6" fillId="0" borderId="1" xfId="0" applyFont="1" applyBorder="1" applyAlignment="1" applyProtection="1">
      <alignment horizontal="right"/>
      <protection locked="0"/>
    </xf>
    <xf numFmtId="0" fontId="9" fillId="0" borderId="9" xfId="0" applyFont="1" applyBorder="1" applyAlignment="1">
      <alignment horizontal="left"/>
    </xf>
    <xf numFmtId="0" fontId="4" fillId="0" borderId="3" xfId="0" applyFont="1" applyBorder="1" applyAlignment="1" applyProtection="1">
      <alignment horizontal="left"/>
      <protection locked="0"/>
    </xf>
    <xf numFmtId="0" fontId="16" fillId="0" borderId="0" xfId="0" applyFont="1" applyAlignment="1" applyProtection="1">
      <alignment vertical="center"/>
      <protection locked="0"/>
    </xf>
    <xf numFmtId="0" fontId="15" fillId="0" borderId="0" xfId="0" applyFont="1" applyAlignment="1">
      <alignment horizontal="right" vertical="center"/>
    </xf>
    <xf numFmtId="0" fontId="15" fillId="0" borderId="0" xfId="0" applyFont="1" applyAlignment="1">
      <alignment horizontal="right"/>
    </xf>
    <xf numFmtId="0" fontId="16" fillId="0" borderId="0" xfId="0" applyFont="1"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right"/>
      <protection locked="0"/>
    </xf>
    <xf numFmtId="14" fontId="7" fillId="0" borderId="1" xfId="0" applyNumberFormat="1" applyFont="1" applyBorder="1" applyAlignment="1">
      <alignment horizontal="center"/>
    </xf>
    <xf numFmtId="0" fontId="6" fillId="0" borderId="1" xfId="0" applyFont="1" applyBorder="1" applyAlignment="1" applyProtection="1">
      <alignment horizontal="left"/>
      <protection locked="0"/>
    </xf>
    <xf numFmtId="164" fontId="6" fillId="0" borderId="12" xfId="0" applyNumberFormat="1" applyFont="1" applyBorder="1" applyProtection="1">
      <protection locked="0"/>
    </xf>
    <xf numFmtId="0" fontId="1" fillId="4" borderId="0" xfId="0" applyFont="1" applyFill="1" applyProtection="1">
      <protection locked="0"/>
    </xf>
    <xf numFmtId="166" fontId="1" fillId="0" borderId="0" xfId="0" applyNumberFormat="1" applyFont="1"/>
    <xf numFmtId="4" fontId="6" fillId="0" borderId="1" xfId="0" applyNumberFormat="1" applyFont="1" applyBorder="1" applyAlignment="1" applyProtection="1">
      <alignment horizontal="right"/>
      <protection locked="0"/>
    </xf>
    <xf numFmtId="0" fontId="0" fillId="2" borderId="0" xfId="0" applyFill="1" applyProtection="1">
      <protection locked="0"/>
    </xf>
    <xf numFmtId="10" fontId="13" fillId="0" borderId="0" xfId="0" applyNumberFormat="1" applyFont="1"/>
    <xf numFmtId="0" fontId="1" fillId="0" borderId="1" xfId="0" applyFont="1" applyBorder="1" applyAlignment="1" applyProtection="1">
      <alignment horizontal="center" vertical="center"/>
      <protection locked="0"/>
    </xf>
    <xf numFmtId="2" fontId="1" fillId="0" borderId="0" xfId="0" applyNumberFormat="1" applyFont="1" applyProtection="1">
      <protection locked="0"/>
    </xf>
    <xf numFmtId="10" fontId="7" fillId="0" borderId="0" xfId="0" applyNumberFormat="1" applyFont="1"/>
    <xf numFmtId="0" fontId="20" fillId="0" borderId="0" xfId="0" applyFont="1"/>
    <xf numFmtId="39" fontId="6" fillId="0" borderId="1" xfId="2" applyNumberFormat="1" applyFont="1" applyBorder="1" applyProtection="1"/>
    <xf numFmtId="43" fontId="6" fillId="0" borderId="1" xfId="1" applyFont="1" applyBorder="1" applyProtection="1"/>
    <xf numFmtId="166" fontId="0" fillId="0" borderId="0" xfId="0" applyNumberFormat="1" applyProtection="1">
      <protection locked="0"/>
    </xf>
    <xf numFmtId="166" fontId="6" fillId="0" borderId="0" xfId="0" applyNumberFormat="1"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Protection="1">
      <protection locked="0"/>
    </xf>
    <xf numFmtId="0" fontId="5" fillId="0" borderId="0" xfId="0" applyFont="1" applyProtection="1">
      <protection locked="0"/>
    </xf>
    <xf numFmtId="0" fontId="0" fillId="0" borderId="3" xfId="0" applyBorder="1" applyProtection="1">
      <protection locked="0"/>
    </xf>
    <xf numFmtId="0" fontId="4" fillId="0" borderId="5" xfId="0" applyFont="1" applyBorder="1"/>
    <xf numFmtId="0" fontId="1" fillId="0" borderId="9" xfId="0" applyFont="1" applyBorder="1" applyAlignment="1">
      <alignment horizontal="left"/>
    </xf>
    <xf numFmtId="0" fontId="1" fillId="0" borderId="9" xfId="0" applyFont="1" applyBorder="1"/>
    <xf numFmtId="0" fontId="1" fillId="0" borderId="6" xfId="0" applyFont="1" applyBorder="1"/>
    <xf numFmtId="0" fontId="4"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8" xfId="0" applyFont="1" applyBorder="1" applyAlignment="1">
      <alignment horizontal="left"/>
    </xf>
    <xf numFmtId="0" fontId="0" fillId="0" borderId="7" xfId="0" applyBorder="1"/>
    <xf numFmtId="0" fontId="0" fillId="0" borderId="9" xfId="0" applyBorder="1"/>
    <xf numFmtId="0" fontId="4" fillId="0" borderId="9" xfId="0" applyFont="1" applyBorder="1" applyAlignment="1">
      <alignment horizontal="left"/>
    </xf>
    <xf numFmtId="0" fontId="4" fillId="0" borderId="6" xfId="0" applyFont="1" applyBorder="1" applyAlignment="1">
      <alignment horizontal="left"/>
    </xf>
    <xf numFmtId="0" fontId="0" fillId="0" borderId="1" xfId="0" applyBorder="1"/>
    <xf numFmtId="0" fontId="0" fillId="2" borderId="0" xfId="0" applyFill="1"/>
    <xf numFmtId="4" fontId="6" fillId="0" borderId="1" xfId="0" applyNumberFormat="1" applyFont="1" applyBorder="1" applyAlignment="1">
      <alignment horizontal="right"/>
    </xf>
    <xf numFmtId="0" fontId="21" fillId="0" borderId="0" xfId="3" applyFont="1" applyFill="1" applyAlignment="1" applyProtection="1"/>
    <xf numFmtId="0" fontId="1" fillId="0" borderId="0" xfId="0" applyFont="1" applyAlignment="1">
      <alignment vertical="top"/>
    </xf>
    <xf numFmtId="0" fontId="1"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vertical="top" wrapText="1"/>
    </xf>
    <xf numFmtId="0" fontId="12" fillId="0" borderId="0" xfId="3" applyAlignment="1" applyProtection="1">
      <alignment horizontal="left"/>
    </xf>
    <xf numFmtId="0" fontId="22" fillId="6" borderId="0" xfId="0" applyFont="1" applyFill="1"/>
    <xf numFmtId="0" fontId="4" fillId="6" borderId="0" xfId="0" applyFont="1" applyFill="1"/>
    <xf numFmtId="4" fontId="6" fillId="7" borderId="23" xfId="0" applyNumberFormat="1" applyFont="1" applyFill="1" applyBorder="1"/>
    <xf numFmtId="14" fontId="1" fillId="0" borderId="22" xfId="0" applyNumberFormat="1" applyFont="1" applyBorder="1" applyAlignment="1">
      <alignment wrapText="1"/>
    </xf>
    <xf numFmtId="0" fontId="4" fillId="0" borderId="0" xfId="0" applyFont="1" applyProtection="1">
      <protection locked="0"/>
    </xf>
    <xf numFmtId="0" fontId="4" fillId="5" borderId="0" xfId="0" applyFont="1" applyFill="1"/>
    <xf numFmtId="0" fontId="1" fillId="0" borderId="1" xfId="0" applyFont="1" applyBorder="1" applyAlignment="1" applyProtection="1">
      <alignment horizontal="left"/>
      <protection locked="0"/>
    </xf>
    <xf numFmtId="0" fontId="2" fillId="5" borderId="9" xfId="0" applyFont="1" applyFill="1" applyBorder="1" applyAlignment="1">
      <alignment horizontal="center"/>
    </xf>
    <xf numFmtId="0" fontId="3" fillId="5" borderId="9" xfId="0" applyFont="1" applyFill="1" applyBorder="1"/>
    <xf numFmtId="165" fontId="6" fillId="0" borderId="9" xfId="0" applyNumberFormat="1" applyFont="1" applyBorder="1" applyAlignment="1" applyProtection="1">
      <alignment horizontal="left" wrapText="1"/>
      <protection locked="0"/>
    </xf>
    <xf numFmtId="165" fontId="6" fillId="0" borderId="6" xfId="0" applyNumberFormat="1" applyFont="1" applyBorder="1" applyAlignment="1" applyProtection="1">
      <alignment horizontal="left" wrapText="1"/>
      <protection locked="0"/>
    </xf>
    <xf numFmtId="0" fontId="24" fillId="0" borderId="0" xfId="0" applyFont="1"/>
    <xf numFmtId="0" fontId="25" fillId="0" borderId="7"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4" fillId="0" borderId="7" xfId="0" applyFont="1" applyBorder="1" applyAlignment="1">
      <alignment horizontal="right"/>
    </xf>
    <xf numFmtId="0" fontId="24" fillId="0" borderId="0" xfId="0" applyFont="1" applyAlignment="1">
      <alignment horizontal="right"/>
    </xf>
    <xf numFmtId="165" fontId="25" fillId="0" borderId="9" xfId="0" applyNumberFormat="1" applyFont="1" applyBorder="1" applyAlignment="1" applyProtection="1">
      <alignment horizontal="left" wrapText="1"/>
      <protection locked="0"/>
    </xf>
    <xf numFmtId="14" fontId="6" fillId="0" borderId="1" xfId="0" applyNumberFormat="1" applyFont="1" applyBorder="1" applyAlignment="1" applyProtection="1">
      <alignment wrapText="1"/>
      <protection locked="0"/>
    </xf>
    <xf numFmtId="14" fontId="4" fillId="7" borderId="29" xfId="0" applyNumberFormat="1" applyFont="1" applyFill="1" applyBorder="1" applyAlignment="1">
      <alignment horizontal="right"/>
    </xf>
    <xf numFmtId="0" fontId="19" fillId="0" borderId="0" xfId="0" applyFont="1"/>
    <xf numFmtId="14" fontId="0" fillId="0" borderId="19" xfId="0" applyNumberFormat="1" applyBorder="1"/>
    <xf numFmtId="0" fontId="1" fillId="0" borderId="0" xfId="0" applyFont="1" applyAlignment="1">
      <alignment horizontal="left"/>
    </xf>
    <xf numFmtId="0" fontId="0" fillId="0" borderId="0" xfId="0" applyAlignment="1">
      <alignment horizontal="left"/>
    </xf>
    <xf numFmtId="0" fontId="12" fillId="0" borderId="0" xfId="3" applyAlignment="1" applyProtection="1">
      <alignment horizontal="left"/>
    </xf>
    <xf numFmtId="0" fontId="1" fillId="0" borderId="0" xfId="0" applyFont="1" applyAlignment="1">
      <alignment horizontal="left" wrapText="1"/>
    </xf>
    <xf numFmtId="0" fontId="12" fillId="0" borderId="0" xfId="3" applyAlignment="1" applyProtection="1">
      <alignment horizontal="center"/>
    </xf>
    <xf numFmtId="0" fontId="1" fillId="0" borderId="0" xfId="0" applyFont="1" applyAlignment="1">
      <alignment horizontal="left" vertical="top" wrapText="1"/>
    </xf>
    <xf numFmtId="0" fontId="1" fillId="0" borderId="0" xfId="0" applyFont="1" applyAlignment="1">
      <alignment horizontal="center"/>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16" fillId="0" borderId="0" xfId="0" applyFont="1" applyAlignment="1" applyProtection="1">
      <alignment horizontal="left" vertical="center"/>
      <protection locked="0"/>
    </xf>
    <xf numFmtId="0" fontId="14" fillId="3" borderId="0" xfId="0" applyFont="1" applyFill="1" applyAlignment="1">
      <alignment horizontal="center" vertical="center"/>
    </xf>
    <xf numFmtId="0" fontId="4" fillId="7" borderId="27" xfId="0" applyFont="1" applyFill="1" applyBorder="1" applyAlignment="1">
      <alignment horizontal="right"/>
    </xf>
    <xf numFmtId="0" fontId="4" fillId="7" borderId="28" xfId="0" applyFont="1" applyFill="1" applyBorder="1" applyAlignment="1">
      <alignment horizontal="right"/>
    </xf>
    <xf numFmtId="0" fontId="1" fillId="0" borderId="1" xfId="0" applyFont="1" applyBorder="1" applyAlignment="1" applyProtection="1">
      <alignment horizontal="left"/>
      <protection locked="0"/>
    </xf>
    <xf numFmtId="0" fontId="4" fillId="0" borderId="5" xfId="0" applyFont="1" applyBorder="1" applyAlignment="1">
      <alignment horizontal="left"/>
    </xf>
    <xf numFmtId="0" fontId="4" fillId="0" borderId="9" xfId="0" applyFont="1" applyBorder="1" applyAlignment="1">
      <alignment horizontal="left"/>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7"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1" fillId="0" borderId="3" xfId="0" applyFont="1" applyBorder="1" applyAlignment="1">
      <alignment horizontal="left"/>
    </xf>
    <xf numFmtId="0" fontId="19" fillId="0" borderId="0" xfId="0" applyFont="1" applyAlignment="1">
      <alignment horizontal="left"/>
    </xf>
    <xf numFmtId="0" fontId="8" fillId="0" borderId="0" xfId="0" applyFont="1" applyAlignment="1">
      <alignment horizontal="left"/>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 xfId="0" applyBorder="1" applyAlignment="1" applyProtection="1">
      <alignment horizontal="center"/>
      <protection locked="0"/>
    </xf>
    <xf numFmtId="49" fontId="6" fillId="0" borderId="5"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49" fontId="6" fillId="0" borderId="6" xfId="0" applyNumberFormat="1" applyFont="1" applyBorder="1" applyAlignment="1" applyProtection="1">
      <alignment horizontal="left"/>
      <protection locked="0"/>
    </xf>
    <xf numFmtId="0" fontId="1" fillId="0" borderId="7" xfId="0" applyFont="1" applyBorder="1" applyAlignment="1">
      <alignment horizontal="right"/>
    </xf>
    <xf numFmtId="0" fontId="0" fillId="0" borderId="0" xfId="0" applyAlignment="1">
      <alignment horizontal="right"/>
    </xf>
    <xf numFmtId="0" fontId="0" fillId="0" borderId="8" xfId="0" applyBorder="1" applyAlignment="1">
      <alignment horizontal="right"/>
    </xf>
    <xf numFmtId="0" fontId="10" fillId="0" borderId="1" xfId="0" applyFont="1" applyBorder="1" applyAlignment="1" applyProtection="1">
      <alignment horizontal="left" wrapText="1"/>
      <protection locked="0"/>
    </xf>
    <xf numFmtId="0" fontId="26" fillId="0" borderId="3" xfId="0" applyFont="1" applyBorder="1" applyAlignment="1">
      <alignment horizontal="left" vertical="center"/>
    </xf>
    <xf numFmtId="0" fontId="6" fillId="0" borderId="0" xfId="0" applyFont="1" applyAlignment="1" applyProtection="1">
      <alignment horizontal="left" wrapText="1"/>
      <protection locked="0"/>
    </xf>
    <xf numFmtId="0" fontId="21" fillId="2" borderId="0" xfId="3" applyFont="1" applyFill="1" applyAlignment="1" applyProtection="1">
      <alignment horizontal="left" vertical="top"/>
    </xf>
    <xf numFmtId="0" fontId="10" fillId="2" borderId="0" xfId="0" applyFont="1" applyFill="1" applyAlignment="1">
      <alignment horizontal="left" vertical="center" wrapText="1"/>
    </xf>
    <xf numFmtId="0" fontId="11" fillId="5" borderId="0" xfId="0" applyFont="1" applyFill="1" applyAlignment="1">
      <alignment horizontal="left"/>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9" fillId="0" borderId="9" xfId="0" applyFont="1" applyBorder="1" applyAlignment="1">
      <alignment horizontal="left"/>
    </xf>
    <xf numFmtId="0" fontId="12" fillId="2" borderId="0" xfId="3" applyFill="1" applyAlignment="1" applyProtection="1">
      <alignment horizontal="left" vertical="center"/>
    </xf>
    <xf numFmtId="0" fontId="18" fillId="6" borderId="0" xfId="3" applyFont="1" applyFill="1" applyAlignment="1" applyProtection="1"/>
    <xf numFmtId="0" fontId="8" fillId="6" borderId="0" xfId="0" applyFont="1" applyFill="1"/>
    <xf numFmtId="0" fontId="8" fillId="7" borderId="24" xfId="0" applyFont="1" applyFill="1" applyBorder="1" applyAlignment="1">
      <alignment horizontal="center"/>
    </xf>
    <xf numFmtId="0" fontId="8" fillId="7" borderId="25" xfId="0" applyFont="1" applyFill="1" applyBorder="1" applyAlignment="1">
      <alignment horizontal="center"/>
    </xf>
    <xf numFmtId="0" fontId="8" fillId="7" borderId="26" xfId="0" applyFont="1" applyFill="1" applyBorder="1" applyAlignment="1">
      <alignment horizontal="center"/>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3C3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98425</xdr:rowOff>
    </xdr:from>
    <xdr:to>
      <xdr:col>10</xdr:col>
      <xdr:colOff>0</xdr:colOff>
      <xdr:row>1</xdr:row>
      <xdr:rowOff>98425</xdr:rowOff>
    </xdr:to>
    <xdr:sp macro="" textlink="">
      <xdr:nvSpPr>
        <xdr:cNvPr id="5183" name="Line 1">
          <a:extLst>
            <a:ext uri="{FF2B5EF4-FFF2-40B4-BE49-F238E27FC236}">
              <a16:creationId xmlns:a16="http://schemas.microsoft.com/office/drawing/2014/main" id="{00000000-0008-0000-0000-00003F140000}"/>
            </a:ext>
          </a:extLst>
        </xdr:cNvPr>
        <xdr:cNvSpPr>
          <a:spLocks noChangeShapeType="1"/>
        </xdr:cNvSpPr>
      </xdr:nvSpPr>
      <xdr:spPr bwMode="auto">
        <a:xfrm>
          <a:off x="276225" y="377825"/>
          <a:ext cx="5984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133350</xdr:colOff>
      <xdr:row>3</xdr:row>
      <xdr:rowOff>190500</xdr:rowOff>
    </xdr:from>
    <xdr:to>
      <xdr:col>30</xdr:col>
      <xdr:colOff>133350</xdr:colOff>
      <xdr:row>4</xdr:row>
      <xdr:rowOff>180975</xdr:rowOff>
    </xdr:to>
    <xdr:sp macro="" textlink="">
      <xdr:nvSpPr>
        <xdr:cNvPr id="1875" name="Line 206">
          <a:extLst>
            <a:ext uri="{FF2B5EF4-FFF2-40B4-BE49-F238E27FC236}">
              <a16:creationId xmlns:a16="http://schemas.microsoft.com/office/drawing/2014/main" id="{00000000-0008-0000-0100-000053070000}"/>
            </a:ext>
          </a:extLst>
        </xdr:cNvPr>
        <xdr:cNvSpPr>
          <a:spLocks noChangeShapeType="1"/>
        </xdr:cNvSpPr>
      </xdr:nvSpPr>
      <xdr:spPr bwMode="auto">
        <a:xfrm>
          <a:off x="10906125" y="1095375"/>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8</xdr:row>
      <xdr:rowOff>0</xdr:rowOff>
    </xdr:from>
    <xdr:to>
      <xdr:col>3</xdr:col>
      <xdr:colOff>323850</xdr:colOff>
      <xdr:row>8</xdr:row>
      <xdr:rowOff>0</xdr:rowOff>
    </xdr:to>
    <xdr:sp macro="" textlink="">
      <xdr:nvSpPr>
        <xdr:cNvPr id="1232" name="Text Box 208">
          <a:extLst>
            <a:ext uri="{FF2B5EF4-FFF2-40B4-BE49-F238E27FC236}">
              <a16:creationId xmlns:a16="http://schemas.microsoft.com/office/drawing/2014/main" id="{00000000-0008-0000-0100-0000D0040000}"/>
            </a:ext>
          </a:extLst>
        </xdr:cNvPr>
        <xdr:cNvSpPr txBox="1">
          <a:spLocks noChangeArrowheads="1"/>
        </xdr:cNvSpPr>
      </xdr:nvSpPr>
      <xdr:spPr bwMode="auto">
        <a:xfrm>
          <a:off x="19431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8</xdr:row>
      <xdr:rowOff>0</xdr:rowOff>
    </xdr:from>
    <xdr:to>
      <xdr:col>10</xdr:col>
      <xdr:colOff>714375</xdr:colOff>
      <xdr:row>8</xdr:row>
      <xdr:rowOff>0</xdr:rowOff>
    </xdr:to>
    <xdr:sp macro="" textlink="">
      <xdr:nvSpPr>
        <xdr:cNvPr id="1235" name="Text Box 211">
          <a:extLst>
            <a:ext uri="{FF2B5EF4-FFF2-40B4-BE49-F238E27FC236}">
              <a16:creationId xmlns:a16="http://schemas.microsoft.com/office/drawing/2014/main" id="{00000000-0008-0000-0100-0000D3040000}"/>
            </a:ext>
          </a:extLst>
        </xdr:cNvPr>
        <xdr:cNvSpPr txBox="1">
          <a:spLocks noChangeArrowheads="1"/>
        </xdr:cNvSpPr>
      </xdr:nvSpPr>
      <xdr:spPr bwMode="auto">
        <a:xfrm>
          <a:off x="80772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2" name="Line 206">
          <a:extLst>
            <a:ext uri="{FF2B5EF4-FFF2-40B4-BE49-F238E27FC236}">
              <a16:creationId xmlns:a16="http://schemas.microsoft.com/office/drawing/2014/main" id="{00000000-0008-0000-0100-00003E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3" name="Line 207">
          <a:extLst>
            <a:ext uri="{FF2B5EF4-FFF2-40B4-BE49-F238E27FC236}">
              <a16:creationId xmlns:a16="http://schemas.microsoft.com/office/drawing/2014/main" id="{00000000-0008-0000-0100-00003F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4" name="Line 206">
          <a:extLst>
            <a:ext uri="{FF2B5EF4-FFF2-40B4-BE49-F238E27FC236}">
              <a16:creationId xmlns:a16="http://schemas.microsoft.com/office/drawing/2014/main" id="{00000000-0008-0000-0100-000040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5" name="Line 207">
          <a:extLst>
            <a:ext uri="{FF2B5EF4-FFF2-40B4-BE49-F238E27FC236}">
              <a16:creationId xmlns:a16="http://schemas.microsoft.com/office/drawing/2014/main" id="{00000000-0008-0000-0100-000041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8</xdr:row>
      <xdr:rowOff>0</xdr:rowOff>
    </xdr:from>
    <xdr:to>
      <xdr:col>10</xdr:col>
      <xdr:colOff>714375</xdr:colOff>
      <xdr:row>8</xdr:row>
      <xdr:rowOff>0</xdr:rowOff>
    </xdr:to>
    <xdr:sp macro="" textlink="">
      <xdr:nvSpPr>
        <xdr:cNvPr id="73" name="Text Box 211">
          <a:extLst>
            <a:ext uri="{FF2B5EF4-FFF2-40B4-BE49-F238E27FC236}">
              <a16:creationId xmlns:a16="http://schemas.microsoft.com/office/drawing/2014/main" id="{00000000-0008-0000-0100-000049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3" name="Line 206">
          <a:extLst>
            <a:ext uri="{FF2B5EF4-FFF2-40B4-BE49-F238E27FC236}">
              <a16:creationId xmlns:a16="http://schemas.microsoft.com/office/drawing/2014/main" id="{00000000-0008-0000-0100-000067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4" name="Line 207">
          <a:extLst>
            <a:ext uri="{FF2B5EF4-FFF2-40B4-BE49-F238E27FC236}">
              <a16:creationId xmlns:a16="http://schemas.microsoft.com/office/drawing/2014/main" id="{00000000-0008-0000-0100-000068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5" name="Line 206">
          <a:extLst>
            <a:ext uri="{FF2B5EF4-FFF2-40B4-BE49-F238E27FC236}">
              <a16:creationId xmlns:a16="http://schemas.microsoft.com/office/drawing/2014/main" id="{00000000-0008-0000-0100-000069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6" name="Line 207">
          <a:extLst>
            <a:ext uri="{FF2B5EF4-FFF2-40B4-BE49-F238E27FC236}">
              <a16:creationId xmlns:a16="http://schemas.microsoft.com/office/drawing/2014/main" id="{00000000-0008-0000-0100-00006A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8</xdr:row>
      <xdr:rowOff>0</xdr:rowOff>
    </xdr:from>
    <xdr:to>
      <xdr:col>10</xdr:col>
      <xdr:colOff>714375</xdr:colOff>
      <xdr:row>8</xdr:row>
      <xdr:rowOff>0</xdr:rowOff>
    </xdr:to>
    <xdr:sp macro="" textlink="">
      <xdr:nvSpPr>
        <xdr:cNvPr id="122" name="Text Box 211">
          <a:extLst>
            <a:ext uri="{FF2B5EF4-FFF2-40B4-BE49-F238E27FC236}">
              <a16:creationId xmlns:a16="http://schemas.microsoft.com/office/drawing/2014/main" id="{00000000-0008-0000-0100-00007A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4</xdr:row>
      <xdr:rowOff>0</xdr:rowOff>
    </xdr:from>
    <xdr:to>
      <xdr:col>3</xdr:col>
      <xdr:colOff>266700</xdr:colOff>
      <xdr:row>4</xdr:row>
      <xdr:rowOff>219075</xdr:rowOff>
    </xdr:to>
    <xdr:sp macro="" textlink="">
      <xdr:nvSpPr>
        <xdr:cNvPr id="123" name="Line 207">
          <a:extLst>
            <a:ext uri="{FF2B5EF4-FFF2-40B4-BE49-F238E27FC236}">
              <a16:creationId xmlns:a16="http://schemas.microsoft.com/office/drawing/2014/main" id="{00000000-0008-0000-0100-00007B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10</xdr:row>
      <xdr:rowOff>0</xdr:rowOff>
    </xdr:from>
    <xdr:to>
      <xdr:col>3</xdr:col>
      <xdr:colOff>323850</xdr:colOff>
      <xdr:row>10</xdr:row>
      <xdr:rowOff>0</xdr:rowOff>
    </xdr:to>
    <xdr:sp macro="" textlink="">
      <xdr:nvSpPr>
        <xdr:cNvPr id="107" name="Text Box 208">
          <a:extLst>
            <a:ext uri="{FF2B5EF4-FFF2-40B4-BE49-F238E27FC236}">
              <a16:creationId xmlns:a16="http://schemas.microsoft.com/office/drawing/2014/main" id="{00000000-0008-0000-0100-00006B000000}"/>
            </a:ext>
          </a:extLst>
        </xdr:cNvPr>
        <xdr:cNvSpPr txBox="1">
          <a:spLocks noChangeArrowheads="1"/>
        </xdr:cNvSpPr>
      </xdr:nvSpPr>
      <xdr:spPr bwMode="auto">
        <a:xfrm>
          <a:off x="215074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10</xdr:row>
      <xdr:rowOff>0</xdr:rowOff>
    </xdr:from>
    <xdr:to>
      <xdr:col>10</xdr:col>
      <xdr:colOff>714375</xdr:colOff>
      <xdr:row>10</xdr:row>
      <xdr:rowOff>0</xdr:rowOff>
    </xdr:to>
    <xdr:sp macro="" textlink="">
      <xdr:nvSpPr>
        <xdr:cNvPr id="108" name="Text Box 211">
          <a:extLst>
            <a:ext uri="{FF2B5EF4-FFF2-40B4-BE49-F238E27FC236}">
              <a16:creationId xmlns:a16="http://schemas.microsoft.com/office/drawing/2014/main" id="{00000000-0008-0000-0100-00006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mc:AlternateContent xmlns:mc="http://schemas.openxmlformats.org/markup-compatibility/2006">
    <mc:Choice xmlns:a14="http://schemas.microsoft.com/office/drawing/2010/main" Requires="a14">
      <xdr:twoCellAnchor>
        <xdr:from>
          <xdr:col>9</xdr:col>
          <xdr:colOff>114300</xdr:colOff>
          <xdr:row>39</xdr:row>
          <xdr:rowOff>0</xdr:rowOff>
        </xdr:from>
        <xdr:to>
          <xdr:col>10</xdr:col>
          <xdr:colOff>600075</xdr:colOff>
          <xdr:row>39</xdr:row>
          <xdr:rowOff>228600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twoCellAnchor>
    <xdr:from>
      <xdr:col>14</xdr:col>
      <xdr:colOff>276224</xdr:colOff>
      <xdr:row>15</xdr:row>
      <xdr:rowOff>57150</xdr:rowOff>
    </xdr:from>
    <xdr:to>
      <xdr:col>22</xdr:col>
      <xdr:colOff>438149</xdr:colOff>
      <xdr:row>16</xdr:row>
      <xdr:rowOff>161925</xdr:rowOff>
    </xdr:to>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15318104" y="3958590"/>
          <a:ext cx="6697980" cy="310515"/>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ysClr val="windowText" lastClr="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2" name="Line 206">
          <a:extLst>
            <a:ext uri="{FF2B5EF4-FFF2-40B4-BE49-F238E27FC236}">
              <a16:creationId xmlns:a16="http://schemas.microsoft.com/office/drawing/2014/main" id="{00000000-0008-0000-0100-000070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3" name="Line 207">
          <a:extLst>
            <a:ext uri="{FF2B5EF4-FFF2-40B4-BE49-F238E27FC236}">
              <a16:creationId xmlns:a16="http://schemas.microsoft.com/office/drawing/2014/main" id="{00000000-0008-0000-0100-000071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4" name="Line 206">
          <a:extLst>
            <a:ext uri="{FF2B5EF4-FFF2-40B4-BE49-F238E27FC236}">
              <a16:creationId xmlns:a16="http://schemas.microsoft.com/office/drawing/2014/main" id="{00000000-0008-0000-0100-000072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5" name="Line 207">
          <a:extLst>
            <a:ext uri="{FF2B5EF4-FFF2-40B4-BE49-F238E27FC236}">
              <a16:creationId xmlns:a16="http://schemas.microsoft.com/office/drawing/2014/main" id="{00000000-0008-0000-0100-000073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10</xdr:row>
      <xdr:rowOff>0</xdr:rowOff>
    </xdr:from>
    <xdr:to>
      <xdr:col>10</xdr:col>
      <xdr:colOff>714375</xdr:colOff>
      <xdr:row>10</xdr:row>
      <xdr:rowOff>0</xdr:rowOff>
    </xdr:to>
    <xdr:sp macro="" textlink="">
      <xdr:nvSpPr>
        <xdr:cNvPr id="116" name="Text Box 211">
          <a:extLst>
            <a:ext uri="{FF2B5EF4-FFF2-40B4-BE49-F238E27FC236}">
              <a16:creationId xmlns:a16="http://schemas.microsoft.com/office/drawing/2014/main" id="{00000000-0008-0000-0100-000074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15</xdr:col>
      <xdr:colOff>51709</xdr:colOff>
      <xdr:row>18</xdr:row>
      <xdr:rowOff>5441</xdr:rowOff>
    </xdr:from>
    <xdr:to>
      <xdr:col>23</xdr:col>
      <xdr:colOff>318409</xdr:colOff>
      <xdr:row>20</xdr:row>
      <xdr:rowOff>57149</xdr:rowOff>
    </xdr:to>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15486019" y="4512671"/>
          <a:ext cx="7096125" cy="253638"/>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8" name="Line 206">
          <a:extLst>
            <a:ext uri="{FF2B5EF4-FFF2-40B4-BE49-F238E27FC236}">
              <a16:creationId xmlns:a16="http://schemas.microsoft.com/office/drawing/2014/main" id="{00000000-0008-0000-0100-000076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9" name="Line 207">
          <a:extLst>
            <a:ext uri="{FF2B5EF4-FFF2-40B4-BE49-F238E27FC236}">
              <a16:creationId xmlns:a16="http://schemas.microsoft.com/office/drawing/2014/main" id="{00000000-0008-0000-0100-000077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20" name="Line 206">
          <a:extLst>
            <a:ext uri="{FF2B5EF4-FFF2-40B4-BE49-F238E27FC236}">
              <a16:creationId xmlns:a16="http://schemas.microsoft.com/office/drawing/2014/main" id="{00000000-0008-0000-0100-000078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21" name="Line 207">
          <a:extLst>
            <a:ext uri="{FF2B5EF4-FFF2-40B4-BE49-F238E27FC236}">
              <a16:creationId xmlns:a16="http://schemas.microsoft.com/office/drawing/2014/main" id="{00000000-0008-0000-0100-000079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10</xdr:row>
      <xdr:rowOff>0</xdr:rowOff>
    </xdr:from>
    <xdr:to>
      <xdr:col>10</xdr:col>
      <xdr:colOff>714375</xdr:colOff>
      <xdr:row>10</xdr:row>
      <xdr:rowOff>0</xdr:rowOff>
    </xdr:to>
    <xdr:sp macro="" textlink="">
      <xdr:nvSpPr>
        <xdr:cNvPr id="124" name="Text Box 211">
          <a:extLst>
            <a:ext uri="{FF2B5EF4-FFF2-40B4-BE49-F238E27FC236}">
              <a16:creationId xmlns:a16="http://schemas.microsoft.com/office/drawing/2014/main" id="{00000000-0008-0000-0100-00007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9</xdr:row>
      <xdr:rowOff>0</xdr:rowOff>
    </xdr:from>
    <xdr:to>
      <xdr:col>3</xdr:col>
      <xdr:colOff>266700</xdr:colOff>
      <xdr:row>9</xdr:row>
      <xdr:rowOff>219075</xdr:rowOff>
    </xdr:to>
    <xdr:sp macro="" textlink="">
      <xdr:nvSpPr>
        <xdr:cNvPr id="125" name="Line 207">
          <a:extLst>
            <a:ext uri="{FF2B5EF4-FFF2-40B4-BE49-F238E27FC236}">
              <a16:creationId xmlns:a16="http://schemas.microsoft.com/office/drawing/2014/main" id="{00000000-0008-0000-0100-00007D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txBody>
        <a:bodyPr/>
        <a:lstStyle/>
        <a:p>
          <a:r>
            <a:rPr lang="en-US"/>
            <a:t>TT</a:t>
          </a:r>
        </a:p>
      </xdr:txBody>
    </xdr:sp>
    <xdr:clientData/>
  </xdr:twoCellAnchor>
  <xdr:twoCellAnchor>
    <xdr:from>
      <xdr:col>3</xdr:col>
      <xdr:colOff>247650</xdr:colOff>
      <xdr:row>8</xdr:row>
      <xdr:rowOff>9525</xdr:rowOff>
    </xdr:from>
    <xdr:to>
      <xdr:col>3</xdr:col>
      <xdr:colOff>247650</xdr:colOff>
      <xdr:row>8</xdr:row>
      <xdr:rowOff>247650</xdr:rowOff>
    </xdr:to>
    <xdr:sp macro="" textlink="">
      <xdr:nvSpPr>
        <xdr:cNvPr id="2" name="Line 206">
          <a:extLst>
            <a:ext uri="{FF2B5EF4-FFF2-40B4-BE49-F238E27FC236}">
              <a16:creationId xmlns:a16="http://schemas.microsoft.com/office/drawing/2014/main" id="{00000000-0008-0000-0100-000002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3" name="Line 207">
          <a:extLst>
            <a:ext uri="{FF2B5EF4-FFF2-40B4-BE49-F238E27FC236}">
              <a16:creationId xmlns:a16="http://schemas.microsoft.com/office/drawing/2014/main" id="{00000000-0008-0000-0100-000003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4" name="Line 206">
          <a:extLst>
            <a:ext uri="{FF2B5EF4-FFF2-40B4-BE49-F238E27FC236}">
              <a16:creationId xmlns:a16="http://schemas.microsoft.com/office/drawing/2014/main" id="{00000000-0008-0000-0100-000004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5" name="Line 207">
          <a:extLst>
            <a:ext uri="{FF2B5EF4-FFF2-40B4-BE49-F238E27FC236}">
              <a16:creationId xmlns:a16="http://schemas.microsoft.com/office/drawing/2014/main" id="{00000000-0008-0000-0100-000005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6" name="Line 206">
          <a:extLst>
            <a:ext uri="{FF2B5EF4-FFF2-40B4-BE49-F238E27FC236}">
              <a16:creationId xmlns:a16="http://schemas.microsoft.com/office/drawing/2014/main" id="{00000000-0008-0000-0100-000006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7" name="Line 207">
          <a:extLst>
            <a:ext uri="{FF2B5EF4-FFF2-40B4-BE49-F238E27FC236}">
              <a16:creationId xmlns:a16="http://schemas.microsoft.com/office/drawing/2014/main" id="{00000000-0008-0000-0100-000007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8" name="Line 206">
          <a:extLst>
            <a:ext uri="{FF2B5EF4-FFF2-40B4-BE49-F238E27FC236}">
              <a16:creationId xmlns:a16="http://schemas.microsoft.com/office/drawing/2014/main" id="{00000000-0008-0000-0100-000008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9" name="Line 207">
          <a:extLst>
            <a:ext uri="{FF2B5EF4-FFF2-40B4-BE49-F238E27FC236}">
              <a16:creationId xmlns:a16="http://schemas.microsoft.com/office/drawing/2014/main" id="{00000000-0008-0000-0100-000009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10" name="Line 207">
          <a:extLst>
            <a:ext uri="{FF2B5EF4-FFF2-40B4-BE49-F238E27FC236}">
              <a16:creationId xmlns:a16="http://schemas.microsoft.com/office/drawing/2014/main" id="{00000000-0008-0000-0100-00000A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nh.edu/usnh-financial-services-policies-and-procedures/07-travel" TargetMode="External"/><Relationship Id="rId1" Type="http://schemas.openxmlformats.org/officeDocument/2006/relationships/hyperlink" Target="https://www.travel.dod.mil/Travel-Transportation-Rates/Per-Diem/Per-Diem-Rate-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usnh.edu/usnh-financial-services-policies-and-procedures/07-009-personal-automobile-expenses" TargetMode="External"/><Relationship Id="rId7" Type="http://schemas.openxmlformats.org/officeDocument/2006/relationships/ctrlProp" Target="../ctrlProps/ctrlProp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www.usnh.edu/usnh-financial-services-policies-and-procedures/07-007-travel-meals"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B1:M44"/>
  <sheetViews>
    <sheetView showGridLines="0" topLeftCell="A34" zoomScale="120" zoomScaleNormal="120" workbookViewId="0">
      <selection activeCell="B45" sqref="B45"/>
    </sheetView>
  </sheetViews>
  <sheetFormatPr defaultColWidth="8.875" defaultRowHeight="15.75" x14ac:dyDescent="0.25"/>
  <cols>
    <col min="1" max="1" width="2.5" customWidth="1"/>
    <col min="3" max="3" width="11" customWidth="1"/>
    <col min="10" max="10" width="10.625" customWidth="1"/>
  </cols>
  <sheetData>
    <row r="1" spans="2:10" ht="22.5" customHeight="1" x14ac:dyDescent="0.3">
      <c r="B1" s="1" t="s">
        <v>0</v>
      </c>
      <c r="C1" s="2"/>
      <c r="D1" s="2"/>
      <c r="E1" s="2"/>
      <c r="F1" s="3"/>
      <c r="G1" s="3"/>
      <c r="H1" s="3"/>
      <c r="I1" s="4"/>
      <c r="J1" s="4"/>
    </row>
    <row r="2" spans="2:10" ht="8.25" customHeight="1" x14ac:dyDescent="0.3">
      <c r="B2" s="18"/>
      <c r="C2" s="6"/>
      <c r="D2" s="6"/>
      <c r="E2" s="6"/>
      <c r="F2" s="6"/>
      <c r="G2" s="6"/>
      <c r="H2" s="6"/>
      <c r="I2" s="6"/>
    </row>
    <row r="3" spans="2:10" x14ac:dyDescent="0.25">
      <c r="B3" s="132" t="s">
        <v>1</v>
      </c>
      <c r="C3" s="132"/>
      <c r="D3" s="132"/>
      <c r="E3" s="132"/>
      <c r="F3" s="132"/>
      <c r="G3" s="132"/>
      <c r="H3" s="132"/>
      <c r="I3" s="132"/>
      <c r="J3" s="132"/>
    </row>
    <row r="4" spans="2:10" ht="9" customHeight="1" x14ac:dyDescent="0.25"/>
    <row r="5" spans="2:10" x14ac:dyDescent="0.25">
      <c r="B5" s="40" t="s">
        <v>2</v>
      </c>
      <c r="C5" s="40"/>
      <c r="D5" s="40"/>
      <c r="E5" s="40"/>
      <c r="F5" s="40"/>
      <c r="G5" s="40"/>
      <c r="H5" s="40"/>
      <c r="I5" s="40"/>
    </row>
    <row r="6" spans="2:10" x14ac:dyDescent="0.25">
      <c r="B6" s="40" t="s">
        <v>3</v>
      </c>
      <c r="C6" s="40"/>
      <c r="D6" s="40"/>
      <c r="E6" s="40"/>
      <c r="F6" s="40"/>
      <c r="G6" s="40"/>
    </row>
    <row r="7" spans="2:10" ht="9" customHeight="1" x14ac:dyDescent="0.25">
      <c r="H7" s="6"/>
    </row>
    <row r="8" spans="2:10" x14ac:dyDescent="0.25">
      <c r="C8" s="127" t="s">
        <v>4</v>
      </c>
      <c r="D8" s="127"/>
      <c r="E8" s="127"/>
      <c r="F8" s="127"/>
      <c r="G8" s="127"/>
    </row>
    <row r="9" spans="2:10" x14ac:dyDescent="0.25">
      <c r="C9" s="127" t="s">
        <v>5</v>
      </c>
      <c r="D9" s="127"/>
      <c r="E9" s="127"/>
      <c r="F9" s="127"/>
      <c r="G9" s="127"/>
    </row>
    <row r="10" spans="2:10" x14ac:dyDescent="0.25">
      <c r="C10" s="127" t="s">
        <v>6</v>
      </c>
      <c r="D10" s="127"/>
      <c r="E10" s="127"/>
      <c r="F10" s="127"/>
      <c r="G10" s="127"/>
    </row>
    <row r="11" spans="2:10" x14ac:dyDescent="0.25">
      <c r="C11" s="127" t="s">
        <v>7</v>
      </c>
      <c r="D11" s="127"/>
      <c r="E11" s="127"/>
      <c r="F11" s="127"/>
    </row>
    <row r="12" spans="2:10" x14ac:dyDescent="0.25">
      <c r="C12" s="127" t="s">
        <v>8</v>
      </c>
      <c r="D12" s="127"/>
      <c r="E12" s="127"/>
      <c r="F12" s="127"/>
      <c r="G12" s="127"/>
      <c r="H12" s="127"/>
      <c r="I12" s="127"/>
    </row>
    <row r="13" spans="2:10" ht="9" customHeight="1" x14ac:dyDescent="0.25"/>
    <row r="14" spans="2:10" x14ac:dyDescent="0.25">
      <c r="B14" s="126" t="s">
        <v>9</v>
      </c>
      <c r="C14" s="127"/>
      <c r="D14" s="127"/>
      <c r="E14" s="127"/>
      <c r="F14" s="127"/>
      <c r="G14" s="127"/>
      <c r="H14" s="127"/>
      <c r="I14" s="127"/>
      <c r="J14" s="127"/>
    </row>
    <row r="15" spans="2:10" ht="15.75" customHeight="1" x14ac:dyDescent="0.25">
      <c r="B15" s="126" t="s">
        <v>10</v>
      </c>
      <c r="C15" s="127"/>
      <c r="D15" s="127"/>
      <c r="E15" s="127"/>
      <c r="F15" s="127"/>
      <c r="G15" s="127"/>
      <c r="H15" s="127"/>
      <c r="I15" s="127"/>
    </row>
    <row r="16" spans="2:10" ht="9" customHeight="1" x14ac:dyDescent="0.25">
      <c r="C16" s="50"/>
      <c r="D16" s="50"/>
      <c r="E16" s="50"/>
      <c r="F16" s="50"/>
      <c r="G16" s="50"/>
      <c r="H16" s="50"/>
      <c r="I16" s="50"/>
      <c r="J16" s="50"/>
    </row>
    <row r="17" spans="2:13" x14ac:dyDescent="0.25">
      <c r="B17" s="104" t="s">
        <v>11</v>
      </c>
      <c r="C17" s="50"/>
      <c r="D17" s="50"/>
      <c r="E17" s="50"/>
      <c r="F17" s="50"/>
      <c r="G17" s="50"/>
      <c r="H17" s="50"/>
      <c r="I17" s="50"/>
      <c r="J17" s="50"/>
    </row>
    <row r="18" spans="2:13" ht="15.75" customHeight="1" x14ac:dyDescent="0.25">
      <c r="B18" s="126" t="s">
        <v>12</v>
      </c>
      <c r="C18" s="126"/>
      <c r="D18" s="126"/>
      <c r="E18" s="126"/>
    </row>
    <row r="19" spans="2:13" ht="30" customHeight="1" x14ac:dyDescent="0.25">
      <c r="B19" s="131" t="s">
        <v>133</v>
      </c>
      <c r="C19" s="131"/>
      <c r="D19" s="131"/>
      <c r="E19" s="131"/>
      <c r="F19" s="131"/>
      <c r="G19" s="131"/>
      <c r="H19" s="131"/>
      <c r="I19" s="131"/>
      <c r="J19" s="131"/>
      <c r="K19" s="100"/>
      <c r="L19" s="100"/>
    </row>
    <row r="20" spans="2:13" ht="15" customHeight="1" x14ac:dyDescent="0.25">
      <c r="B20" s="103"/>
      <c r="C20" s="103"/>
      <c r="D20" s="103"/>
      <c r="E20" s="103"/>
      <c r="F20" s="103"/>
      <c r="G20" s="103"/>
      <c r="H20" s="103"/>
      <c r="I20" s="103"/>
      <c r="J20" s="103"/>
      <c r="K20" s="100"/>
      <c r="L20" s="100"/>
    </row>
    <row r="21" spans="2:13" ht="15" customHeight="1" x14ac:dyDescent="0.25">
      <c r="B21" s="131" t="s">
        <v>13</v>
      </c>
      <c r="C21" s="131"/>
      <c r="D21" s="131"/>
      <c r="E21" s="131"/>
      <c r="F21" s="131"/>
      <c r="G21" s="131"/>
      <c r="H21" s="131"/>
      <c r="I21" s="131"/>
      <c r="J21" s="131"/>
      <c r="K21" s="100"/>
      <c r="L21" s="100"/>
    </row>
    <row r="22" spans="2:13" ht="15.95" customHeight="1" x14ac:dyDescent="0.25">
      <c r="B22" s="131" t="s">
        <v>14</v>
      </c>
      <c r="C22" s="131"/>
      <c r="D22" s="131"/>
      <c r="E22" s="131"/>
      <c r="F22" s="131"/>
      <c r="G22" s="131"/>
      <c r="H22" s="131"/>
      <c r="I22" s="131"/>
      <c r="J22" s="131"/>
      <c r="K22" s="100"/>
      <c r="L22" s="100"/>
    </row>
    <row r="23" spans="2:13" ht="12" customHeight="1" x14ac:dyDescent="0.25">
      <c r="B23" s="103"/>
      <c r="C23" s="103"/>
      <c r="D23" s="103"/>
      <c r="E23" s="103"/>
      <c r="F23" s="103"/>
      <c r="G23" s="103"/>
      <c r="H23" s="103"/>
      <c r="I23" s="103"/>
      <c r="J23" s="103"/>
      <c r="K23" s="100"/>
      <c r="L23" s="100"/>
    </row>
    <row r="24" spans="2:13" x14ac:dyDescent="0.25">
      <c r="B24" s="126" t="s">
        <v>15</v>
      </c>
      <c r="C24" s="126"/>
      <c r="D24" s="126"/>
      <c r="E24" s="126"/>
      <c r="F24" s="126"/>
      <c r="G24" s="126"/>
      <c r="H24" s="126"/>
      <c r="I24" s="126"/>
      <c r="J24" s="126"/>
    </row>
    <row r="25" spans="2:13" x14ac:dyDescent="0.25">
      <c r="B25" s="126" t="s">
        <v>16</v>
      </c>
      <c r="C25" s="126"/>
      <c r="D25" s="126"/>
      <c r="E25" s="126"/>
      <c r="F25" s="126"/>
      <c r="G25" s="126"/>
      <c r="H25" s="126"/>
      <c r="I25" s="126"/>
      <c r="J25" s="126"/>
    </row>
    <row r="26" spans="2:13" x14ac:dyDescent="0.25">
      <c r="B26" s="126" t="s">
        <v>17</v>
      </c>
      <c r="C26" s="126"/>
      <c r="D26" s="126"/>
      <c r="E26" s="126"/>
      <c r="F26" s="126"/>
      <c r="G26" s="126"/>
      <c r="H26" s="126"/>
      <c r="I26" s="126"/>
      <c r="J26" s="126"/>
    </row>
    <row r="27" spans="2:13" x14ac:dyDescent="0.25">
      <c r="B27" s="50" t="s">
        <v>127</v>
      </c>
      <c r="C27" s="50"/>
    </row>
    <row r="28" spans="2:13" x14ac:dyDescent="0.25">
      <c r="B28" s="50" t="s">
        <v>18</v>
      </c>
      <c r="C28" s="50"/>
    </row>
    <row r="29" spans="2:13" x14ac:dyDescent="0.25">
      <c r="B29" s="50"/>
      <c r="C29" s="50"/>
    </row>
    <row r="30" spans="2:13" ht="50.1" customHeight="1" x14ac:dyDescent="0.25">
      <c r="B30" s="129" t="s">
        <v>19</v>
      </c>
      <c r="C30" s="129"/>
      <c r="D30" s="129"/>
      <c r="E30" s="129"/>
      <c r="F30" s="129"/>
      <c r="G30" s="129"/>
      <c r="H30" s="129"/>
      <c r="I30" s="129"/>
      <c r="J30" s="129"/>
      <c r="K30" s="101"/>
      <c r="L30" s="101"/>
      <c r="M30" s="101"/>
    </row>
    <row r="31" spans="2:13" ht="18.75" customHeight="1" x14ac:dyDescent="0.25">
      <c r="B31" s="130" t="s">
        <v>20</v>
      </c>
      <c r="C31" s="130"/>
      <c r="D31" s="130"/>
      <c r="E31" s="130"/>
      <c r="F31" s="130"/>
      <c r="G31" s="130"/>
      <c r="H31" s="130"/>
      <c r="I31" s="130"/>
    </row>
    <row r="32" spans="2:13" x14ac:dyDescent="0.25">
      <c r="B32" s="126" t="s">
        <v>21</v>
      </c>
      <c r="C32" s="126"/>
      <c r="D32" s="126"/>
      <c r="E32" s="126"/>
      <c r="F32" s="126"/>
      <c r="G32" s="126"/>
      <c r="H32" s="126"/>
      <c r="I32" s="126"/>
      <c r="J32" s="50"/>
    </row>
    <row r="33" spans="2:10" ht="9" customHeight="1" x14ac:dyDescent="0.25"/>
    <row r="34" spans="2:10" ht="9" customHeight="1" x14ac:dyDescent="0.25"/>
    <row r="35" spans="2:10" x14ac:dyDescent="0.25">
      <c r="B35" s="126" t="s">
        <v>22</v>
      </c>
      <c r="C35" s="126"/>
      <c r="D35" s="126"/>
      <c r="E35" s="126"/>
      <c r="F35" s="126"/>
      <c r="G35" s="126"/>
      <c r="H35" s="126"/>
      <c r="I35" s="126"/>
      <c r="J35" s="126"/>
    </row>
    <row r="36" spans="2:10" x14ac:dyDescent="0.25">
      <c r="B36" s="126" t="s">
        <v>128</v>
      </c>
      <c r="C36" s="126"/>
      <c r="D36" s="126"/>
      <c r="E36" s="126"/>
      <c r="F36" s="126"/>
      <c r="G36" s="126"/>
      <c r="H36" s="126"/>
      <c r="I36" s="126"/>
      <c r="J36" s="126"/>
    </row>
    <row r="37" spans="2:10" x14ac:dyDescent="0.25">
      <c r="B37" s="126" t="s">
        <v>23</v>
      </c>
      <c r="C37" s="126"/>
      <c r="D37" s="126"/>
      <c r="E37" s="126"/>
      <c r="F37" s="126"/>
      <c r="G37" s="126"/>
      <c r="H37" s="126"/>
      <c r="I37" s="126"/>
      <c r="J37" s="50"/>
    </row>
    <row r="38" spans="2:10" x14ac:dyDescent="0.25">
      <c r="B38" s="128"/>
      <c r="C38" s="128"/>
      <c r="D38" s="128"/>
      <c r="E38" s="128"/>
      <c r="F38" s="128"/>
      <c r="G38" s="128"/>
      <c r="H38" s="128"/>
      <c r="I38" s="128"/>
    </row>
    <row r="39" spans="2:10" x14ac:dyDescent="0.25">
      <c r="B39" s="40" t="s">
        <v>24</v>
      </c>
    </row>
    <row r="40" spans="2:10" x14ac:dyDescent="0.25">
      <c r="B40" s="40" t="s">
        <v>25</v>
      </c>
    </row>
    <row r="41" spans="2:10" x14ac:dyDescent="0.25">
      <c r="B41" s="40" t="s">
        <v>26</v>
      </c>
    </row>
    <row r="43" spans="2:10" x14ac:dyDescent="0.25">
      <c r="B43" s="40" t="s">
        <v>130</v>
      </c>
    </row>
    <row r="44" spans="2:10" x14ac:dyDescent="0.25">
      <c r="B44" s="40" t="s">
        <v>134</v>
      </c>
    </row>
  </sheetData>
  <sheetProtection algorithmName="SHA-512" hashValue="0S2nuNbhABxJ7dLnkBRpyzpbUAJUxvm2CuC9tCoOEwx+uzG0wDqu1NEjxna+tU+BJn3kjslEoB4TAxq6Yh43vQ==" saltValue="Gl3YQBrTdrlOZ9dFhMSPqw==" spinCount="100000" sheet="1" objects="1" scenarios="1"/>
  <mergeCells count="22">
    <mergeCell ref="B3:J3"/>
    <mergeCell ref="C10:G10"/>
    <mergeCell ref="C11:F11"/>
    <mergeCell ref="B14:J14"/>
    <mergeCell ref="C9:G9"/>
    <mergeCell ref="C8:G8"/>
    <mergeCell ref="C12:I12"/>
    <mergeCell ref="B15:I15"/>
    <mergeCell ref="B38:I38"/>
    <mergeCell ref="B30:J30"/>
    <mergeCell ref="B24:J24"/>
    <mergeCell ref="B35:J35"/>
    <mergeCell ref="B36:J36"/>
    <mergeCell ref="B37:I37"/>
    <mergeCell ref="B25:J25"/>
    <mergeCell ref="B32:I32"/>
    <mergeCell ref="B31:I31"/>
    <mergeCell ref="B19:J19"/>
    <mergeCell ref="B26:J26"/>
    <mergeCell ref="B21:J21"/>
    <mergeCell ref="B22:J22"/>
    <mergeCell ref="B18:E18"/>
  </mergeCells>
  <phoneticPr fontId="0" type="noConversion"/>
  <hyperlinks>
    <hyperlink ref="B31" r:id="rId1" xr:uid="{C952F5D4-DD4A-414E-89B2-86D9FCD913B4}"/>
    <hyperlink ref="B17" r:id="rId2" xr:uid="{6870021B-4FF4-7E40-8BF9-0452613BCF64}"/>
  </hyperlinks>
  <pageMargins left="0.75" right="0.75" top="1" bottom="1" header="0.5" footer="0.5"/>
  <pageSetup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Z81"/>
  <sheetViews>
    <sheetView showGridLines="0" showZeros="0" tabSelected="1" view="pageBreakPreview" zoomScale="140" zoomScaleNormal="100" zoomScaleSheetLayoutView="140" workbookViewId="0">
      <selection activeCell="C6" sqref="C6:E6"/>
    </sheetView>
  </sheetViews>
  <sheetFormatPr defaultColWidth="9" defaultRowHeight="15.75" x14ac:dyDescent="0.25"/>
  <cols>
    <col min="1" max="1" width="0.625" customWidth="1"/>
    <col min="2" max="2" width="18.875" customWidth="1"/>
    <col min="3" max="3" width="12.5" customWidth="1"/>
    <col min="4" max="4" width="11.5" customWidth="1"/>
    <col min="5" max="5" width="10.125" customWidth="1"/>
    <col min="6" max="6" width="12.375" customWidth="1"/>
    <col min="7" max="7" width="14.625" customWidth="1"/>
    <col min="8" max="8" width="11" customWidth="1"/>
    <col min="9" max="9" width="10.625" customWidth="1"/>
    <col min="10" max="10" width="11.625" customWidth="1"/>
    <col min="11" max="11" width="10.875" customWidth="1"/>
    <col min="12" max="12" width="17.5" hidden="1" customWidth="1"/>
    <col min="13" max="13" width="4.5" hidden="1" customWidth="1"/>
    <col min="14" max="14" width="61.875" hidden="1" customWidth="1"/>
    <col min="15" max="15" width="5.125" hidden="1" customWidth="1"/>
    <col min="16" max="16" width="6.625" hidden="1" customWidth="1"/>
    <col min="17" max="17" width="6.125" hidden="1" customWidth="1"/>
    <col min="18" max="18" width="9.875" hidden="1" customWidth="1"/>
    <col min="19" max="19" width="18" hidden="1" customWidth="1"/>
    <col min="20" max="20" width="6.625" hidden="1" customWidth="1"/>
    <col min="21" max="21" width="26.375" hidden="1" customWidth="1"/>
    <col min="22" max="22" width="6.625" hidden="1" customWidth="1"/>
    <col min="23" max="23" width="9" hidden="1" customWidth="1"/>
    <col min="24" max="24" width="6.625" hidden="1" customWidth="1"/>
    <col min="25" max="25" width="9" hidden="1" customWidth="1"/>
    <col min="26" max="26" width="6.625" hidden="1" customWidth="1"/>
    <col min="27" max="27" width="9.125" hidden="1" customWidth="1"/>
    <col min="28" max="28" width="9" hidden="1" customWidth="1"/>
    <col min="29" max="29" width="8.625" hidden="1" customWidth="1"/>
    <col min="30" max="32" width="9" hidden="1" customWidth="1"/>
    <col min="33" max="52" width="0" hidden="1" customWidth="1"/>
  </cols>
  <sheetData>
    <row r="1" spans="1:29" s="24" customFormat="1" ht="20.25" x14ac:dyDescent="0.25">
      <c r="A1" s="59"/>
      <c r="B1" s="140" t="s">
        <v>27</v>
      </c>
      <c r="C1" s="140"/>
      <c r="D1" s="140"/>
      <c r="E1" s="140"/>
      <c r="F1" s="140"/>
      <c r="G1" s="140"/>
      <c r="H1" s="60" t="s">
        <v>12</v>
      </c>
      <c r="I1" s="139" t="s">
        <v>12</v>
      </c>
      <c r="J1" s="139"/>
      <c r="K1" s="139"/>
      <c r="M1" s="24" t="s">
        <v>12</v>
      </c>
    </row>
    <row r="2" spans="1:29" ht="5.45" customHeight="1" x14ac:dyDescent="0.3">
      <c r="A2" s="59"/>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29" ht="3" customHeight="1" thickBot="1" x14ac:dyDescent="0.35">
      <c r="A3" s="12"/>
      <c r="B3" s="61"/>
      <c r="C3" s="62"/>
      <c r="D3" s="61"/>
      <c r="E3" s="62"/>
      <c r="F3" s="61"/>
      <c r="G3" s="62"/>
      <c r="H3" s="61"/>
      <c r="I3" s="62"/>
      <c r="J3" s="61"/>
      <c r="K3" s="62"/>
      <c r="M3" s="40"/>
    </row>
    <row r="4" spans="1:29" ht="16.350000000000001" customHeight="1" x14ac:dyDescent="0.3">
      <c r="A4" s="12"/>
      <c r="B4" s="110" t="s">
        <v>28</v>
      </c>
      <c r="C4" s="110"/>
      <c r="D4" s="7"/>
      <c r="E4" s="7"/>
      <c r="F4" s="112"/>
      <c r="G4" s="113"/>
      <c r="H4" s="16"/>
      <c r="I4" s="141" t="s">
        <v>29</v>
      </c>
      <c r="J4" s="142"/>
      <c r="K4" s="123">
        <f ca="1">TODAY()</f>
        <v>45667</v>
      </c>
      <c r="M4" s="40" t="s">
        <v>30</v>
      </c>
    </row>
    <row r="5" spans="1:29" ht="16.350000000000001" customHeight="1" x14ac:dyDescent="0.25">
      <c r="A5" s="12"/>
      <c r="B5" s="40" t="s">
        <v>31</v>
      </c>
      <c r="C5" s="133"/>
      <c r="D5" s="134"/>
      <c r="E5" s="135"/>
      <c r="F5" s="168" t="s">
        <v>129</v>
      </c>
      <c r="G5" s="169"/>
      <c r="H5" s="143" t="s">
        <v>12</v>
      </c>
      <c r="I5" s="143"/>
      <c r="J5" s="143"/>
      <c r="K5" s="143"/>
    </row>
    <row r="6" spans="1:29" ht="16.350000000000001" customHeight="1" x14ac:dyDescent="0.25">
      <c r="A6" s="12"/>
      <c r="B6" s="40" t="s">
        <v>12</v>
      </c>
      <c r="C6" s="173"/>
      <c r="D6" s="173"/>
      <c r="E6" s="173"/>
      <c r="F6" s="53"/>
      <c r="G6" s="47"/>
      <c r="H6" s="143" t="s">
        <v>12</v>
      </c>
      <c r="I6" s="143"/>
      <c r="J6" s="143"/>
      <c r="K6" s="143"/>
    </row>
    <row r="7" spans="1:29" ht="16.350000000000001" customHeight="1" x14ac:dyDescent="0.25">
      <c r="A7" s="12"/>
      <c r="B7" s="124" t="s">
        <v>135</v>
      </c>
      <c r="C7" s="117"/>
      <c r="D7" s="118"/>
      <c r="E7" s="118"/>
      <c r="F7" s="119"/>
      <c r="G7" s="120"/>
      <c r="H7" s="143" t="s">
        <v>12</v>
      </c>
      <c r="I7" s="143"/>
      <c r="J7" s="143"/>
      <c r="K7" s="143"/>
    </row>
    <row r="8" spans="1:29" ht="16.350000000000001" customHeight="1" x14ac:dyDescent="0.25">
      <c r="A8" s="12"/>
      <c r="B8" s="116" t="s">
        <v>12</v>
      </c>
      <c r="C8" s="118"/>
      <c r="D8" s="118"/>
      <c r="E8" s="118"/>
      <c r="F8" s="120"/>
      <c r="G8" s="120"/>
      <c r="H8" s="121"/>
      <c r="I8" s="114"/>
      <c r="J8" s="114"/>
      <c r="K8" s="115"/>
    </row>
    <row r="9" spans="1:29" ht="16.350000000000001" customHeight="1" x14ac:dyDescent="0.25">
      <c r="A9" s="12"/>
      <c r="B9" t="s">
        <v>32</v>
      </c>
      <c r="C9" s="122"/>
      <c r="D9" s="108" t="s">
        <v>33</v>
      </c>
      <c r="E9" s="122"/>
      <c r="F9" s="168" t="s">
        <v>34</v>
      </c>
      <c r="G9" s="170"/>
      <c r="H9" s="165" t="s">
        <v>12</v>
      </c>
      <c r="I9" s="166"/>
      <c r="J9" s="166"/>
      <c r="K9" s="167"/>
    </row>
    <row r="10" spans="1:29" ht="16.350000000000001" customHeight="1" x14ac:dyDescent="0.25">
      <c r="A10" s="12"/>
      <c r="B10" s="40" t="s">
        <v>35</v>
      </c>
      <c r="C10" s="171" t="s">
        <v>12</v>
      </c>
      <c r="D10" s="171"/>
      <c r="E10" s="171"/>
      <c r="F10" s="171"/>
      <c r="G10" s="171"/>
      <c r="H10" s="171"/>
      <c r="I10" s="171"/>
      <c r="J10" s="171"/>
      <c r="K10" s="171"/>
      <c r="M10" s="40" t="s">
        <v>36</v>
      </c>
      <c r="AC10" s="39"/>
    </row>
    <row r="11" spans="1:29" s="6" customFormat="1" ht="11.1" customHeight="1" x14ac:dyDescent="0.25">
      <c r="A11" s="12"/>
      <c r="B11" s="102"/>
      <c r="C11" s="172" t="s">
        <v>131</v>
      </c>
      <c r="D11" s="172"/>
      <c r="E11" s="172"/>
      <c r="F11" s="172"/>
      <c r="G11" s="172"/>
      <c r="H11" s="172"/>
      <c r="I11" s="172"/>
      <c r="J11" s="172"/>
      <c r="K11" s="172"/>
      <c r="L11"/>
      <c r="M11" s="40" t="s">
        <v>37</v>
      </c>
      <c r="N11" s="40"/>
      <c r="O11" s="40"/>
      <c r="P11" s="40"/>
      <c r="Q11" s="40"/>
      <c r="R11" s="40"/>
      <c r="S11" s="40"/>
      <c r="T11" s="40"/>
      <c r="U11" s="40"/>
      <c r="V11" s="40"/>
      <c r="W11" s="40"/>
      <c r="X11" s="40"/>
      <c r="Y11" s="40"/>
      <c r="Z11" s="40"/>
      <c r="AA11" s="40"/>
      <c r="AB11" s="40"/>
      <c r="AC11" s="39"/>
    </row>
    <row r="12" spans="1:29" ht="18.75" x14ac:dyDescent="0.3">
      <c r="A12" s="64"/>
      <c r="B12" s="51" t="s">
        <v>38</v>
      </c>
      <c r="C12" s="45"/>
      <c r="D12" s="45"/>
      <c r="E12" s="45"/>
      <c r="F12" s="48"/>
      <c r="G12" s="48"/>
      <c r="H12" s="48"/>
      <c r="I12" s="48"/>
      <c r="J12" s="48"/>
      <c r="K12" s="49" t="s">
        <v>39</v>
      </c>
      <c r="L12" s="47"/>
      <c r="M12" s="47"/>
      <c r="N12" s="53"/>
      <c r="O12" s="53"/>
      <c r="P12" s="53"/>
      <c r="Q12" s="53"/>
      <c r="R12" s="53"/>
      <c r="S12" s="53"/>
      <c r="T12" s="53"/>
      <c r="U12" s="53"/>
      <c r="V12" s="53"/>
      <c r="W12" s="53"/>
      <c r="X12" s="53"/>
      <c r="Y12" s="53"/>
      <c r="Z12" s="53"/>
      <c r="AA12" s="53"/>
      <c r="AB12" s="53"/>
      <c r="AC12" s="47"/>
    </row>
    <row r="13" spans="1:29" ht="15.6" customHeight="1" x14ac:dyDescent="0.25">
      <c r="A13" s="12"/>
      <c r="B13" s="19" t="s">
        <v>40</v>
      </c>
      <c r="C13" s="65" t="str">
        <f>IF(ISBLANK(C9),"",C9)</f>
        <v/>
      </c>
      <c r="D13" s="65" t="str">
        <f>IF(C9="","",IF(C13="","",IF(C13+1&gt;E9,"",C13+1)))</f>
        <v/>
      </c>
      <c r="E13" s="65" t="str">
        <f>IF($C$9="","",IF(D13="","",IF(D13+1&gt;E9,"",D13+1)))</f>
        <v/>
      </c>
      <c r="F13" s="65" t="str">
        <f>IF(C9="","",IF(E13="","",IF(E13+1&gt;E9,"",E13+1)))</f>
        <v/>
      </c>
      <c r="G13" s="65" t="str">
        <f>IF(C9="","",IF(F13="","",IF(F13+1&gt;E9,"",F13+1)))</f>
        <v/>
      </c>
      <c r="H13" s="65" t="str">
        <f>IF(C9="","",IF(G13="","",IF(G13+1&gt;E9,"",G13+1)))</f>
        <v/>
      </c>
      <c r="I13" s="65" t="str">
        <f>IF(C9="","",IF(H13="","",IF(H13+1&gt;E9,"",H13+1)))</f>
        <v/>
      </c>
      <c r="J13" s="65" t="str">
        <f>IF(C9="","",IF(I13="","",IF(I13+1&gt;E9,"",I13+1)))</f>
        <v/>
      </c>
      <c r="K13" s="96"/>
      <c r="N13" s="40"/>
      <c r="O13" s="40"/>
      <c r="P13" s="40"/>
      <c r="Q13" s="40"/>
      <c r="R13" s="40"/>
      <c r="S13" s="40"/>
      <c r="T13" s="40"/>
      <c r="U13" s="40"/>
      <c r="V13" s="40"/>
      <c r="W13" s="40"/>
      <c r="X13" s="40"/>
      <c r="Y13" s="40"/>
      <c r="Z13" s="40"/>
      <c r="AA13" s="40"/>
      <c r="AB13" s="40"/>
    </row>
    <row r="14" spans="1:29" ht="15.6" customHeight="1" x14ac:dyDescent="0.25">
      <c r="A14" s="12"/>
      <c r="B14" s="19" t="s">
        <v>41</v>
      </c>
      <c r="C14" s="65" t="str">
        <f>IF(C13&lt;&gt;"",TEXT(C13,"dddd"),"")</f>
        <v/>
      </c>
      <c r="D14" s="65" t="str">
        <f t="shared" ref="D14:J14" si="0">IF(D13&lt;&gt;"",TEXT(D13,"dddd"),"")</f>
        <v/>
      </c>
      <c r="E14" s="65" t="str">
        <f t="shared" si="0"/>
        <v/>
      </c>
      <c r="F14" s="65" t="str">
        <f t="shared" si="0"/>
        <v/>
      </c>
      <c r="G14" s="65" t="str">
        <f t="shared" si="0"/>
        <v/>
      </c>
      <c r="H14" s="65" t="str">
        <f t="shared" si="0"/>
        <v/>
      </c>
      <c r="I14" s="65" t="str">
        <f t="shared" si="0"/>
        <v/>
      </c>
      <c r="J14" s="65" t="str">
        <f t="shared" si="0"/>
        <v/>
      </c>
      <c r="K14" s="96"/>
      <c r="N14" s="40" t="s">
        <v>42</v>
      </c>
      <c r="O14" s="40"/>
      <c r="P14" s="40"/>
      <c r="Q14" s="40"/>
      <c r="R14" s="40"/>
      <c r="S14" s="40"/>
      <c r="T14" s="40"/>
      <c r="U14" s="40"/>
      <c r="V14" s="40"/>
      <c r="W14" s="40"/>
      <c r="X14" s="40"/>
      <c r="Y14" s="40"/>
      <c r="Z14" s="40"/>
      <c r="AA14" s="40"/>
      <c r="AB14" s="40"/>
    </row>
    <row r="15" spans="1:29" ht="15.6" customHeight="1" x14ac:dyDescent="0.25">
      <c r="A15" s="12"/>
      <c r="B15" s="19" t="s">
        <v>43</v>
      </c>
      <c r="C15" s="70"/>
      <c r="D15" s="70"/>
      <c r="E15" s="70"/>
      <c r="F15" s="70"/>
      <c r="G15" s="70"/>
      <c r="H15" s="70"/>
      <c r="I15" s="70"/>
      <c r="J15" s="70"/>
      <c r="K15" s="98">
        <f t="shared" ref="K15:K21" si="1">SUM(C15:J15)</f>
        <v>0</v>
      </c>
      <c r="N15" s="20"/>
      <c r="O15" s="133"/>
      <c r="P15" s="134"/>
      <c r="Q15" s="134"/>
      <c r="R15" s="134"/>
      <c r="S15" s="135"/>
      <c r="T15" s="66"/>
      <c r="U15" s="56"/>
      <c r="V15" s="28" t="str">
        <f>IF(N15="","",IF(#REF!="x",VLOOKUP(DATEVALUE(TEXT(N15,"mm/dd/yyyy")),PSU_Mileage_Rate_Table,3),IF(#REF!="x",VLOOKUP(DATEVALUE(TEXT(N15,"mm/dd/yyyy")),KSC_Mileage_Rate_table,3),IF(#REF!="X",VLOOKUP(DATEVALUE(TEXT(N15,"mm/dd/yyyy")),Milage_rate_table,3),IF(#REF!="X",VLOOKUP(DATEVALUE(TEXT(N15,"mm/dd/yyyy")),Milage_rate_table,3),IF(#REF!="X",VLOOKUP(DATEVALUE(TEXT(N15,"mm/dd/yyyy")),Milage_rate_table,3),""))))))</f>
        <v/>
      </c>
      <c r="W15" s="55" t="str">
        <f>IF(V15="","",(U15*V15))</f>
        <v/>
      </c>
      <c r="X15" s="40"/>
      <c r="Y15" s="40"/>
      <c r="Z15" s="40"/>
      <c r="AA15" s="40"/>
      <c r="AB15" s="40"/>
    </row>
    <row r="16" spans="1:29" ht="15.6" customHeight="1" x14ac:dyDescent="0.25">
      <c r="A16" s="12"/>
      <c r="B16" s="19" t="s">
        <v>44</v>
      </c>
      <c r="C16" s="70"/>
      <c r="D16" s="70"/>
      <c r="E16" s="70"/>
      <c r="F16" s="70"/>
      <c r="G16" s="70"/>
      <c r="H16" s="70"/>
      <c r="I16" s="70"/>
      <c r="J16" s="70"/>
      <c r="K16" s="98">
        <f t="shared" si="1"/>
        <v>0</v>
      </c>
      <c r="M16" s="15"/>
      <c r="N16" s="40"/>
      <c r="O16" s="54"/>
      <c r="P16" s="40"/>
      <c r="Q16" s="40"/>
      <c r="R16" s="40"/>
      <c r="S16" s="40"/>
      <c r="T16" s="40"/>
      <c r="U16" s="40"/>
      <c r="V16" s="40"/>
      <c r="W16" s="40"/>
      <c r="X16" s="40"/>
      <c r="Y16" s="40"/>
      <c r="Z16" s="40"/>
      <c r="AA16" s="40"/>
      <c r="AB16" s="40"/>
    </row>
    <row r="17" spans="1:650" ht="15.6" customHeight="1" x14ac:dyDescent="0.25">
      <c r="A17" s="12"/>
      <c r="B17" s="19" t="s">
        <v>45</v>
      </c>
      <c r="C17" s="70"/>
      <c r="D17" s="70"/>
      <c r="E17" s="70"/>
      <c r="F17" s="70"/>
      <c r="G17" s="70"/>
      <c r="H17" s="70"/>
      <c r="I17" s="70"/>
      <c r="J17" s="70"/>
      <c r="K17" s="98">
        <f t="shared" si="1"/>
        <v>0</v>
      </c>
      <c r="M17" s="12"/>
      <c r="N17" s="40" t="s">
        <v>46</v>
      </c>
      <c r="O17" s="54"/>
      <c r="P17" s="40"/>
      <c r="Q17" s="40"/>
      <c r="R17" s="40"/>
      <c r="S17" s="40"/>
      <c r="T17" s="40"/>
      <c r="U17" s="40"/>
      <c r="V17" s="40"/>
      <c r="W17" s="40"/>
      <c r="X17" s="40"/>
      <c r="Y17" s="40"/>
      <c r="Z17" s="40"/>
      <c r="AA17" s="40"/>
      <c r="AB17" s="40"/>
    </row>
    <row r="18" spans="1:650" ht="15.6" customHeight="1" x14ac:dyDescent="0.25">
      <c r="A18" s="12"/>
      <c r="B18" s="19" t="s">
        <v>47</v>
      </c>
      <c r="C18" s="70"/>
      <c r="D18" s="70"/>
      <c r="E18" s="70"/>
      <c r="F18" s="70"/>
      <c r="G18" s="70"/>
      <c r="H18" s="70"/>
      <c r="I18" s="70"/>
      <c r="J18" s="70"/>
      <c r="K18" s="98">
        <f t="shared" si="1"/>
        <v>0</v>
      </c>
      <c r="M18" s="12"/>
      <c r="N18" s="25"/>
      <c r="O18" s="133"/>
      <c r="P18" s="134"/>
      <c r="Q18" s="136"/>
      <c r="R18" s="137"/>
      <c r="S18" s="137"/>
      <c r="T18" s="137"/>
      <c r="U18" s="137"/>
      <c r="V18" s="138"/>
      <c r="W18" s="67"/>
      <c r="X18" s="40"/>
      <c r="Y18" s="40"/>
      <c r="Z18" s="40"/>
      <c r="AA18" s="40"/>
      <c r="AB18" s="40"/>
    </row>
    <row r="19" spans="1:650" ht="15.6" customHeight="1" x14ac:dyDescent="0.25">
      <c r="A19" s="12"/>
      <c r="B19" s="19" t="s">
        <v>48</v>
      </c>
      <c r="C19" s="70"/>
      <c r="D19" s="70"/>
      <c r="E19" s="70"/>
      <c r="F19" s="70"/>
      <c r="G19" s="70"/>
      <c r="H19" s="70"/>
      <c r="I19" s="70"/>
      <c r="J19" s="70"/>
      <c r="K19" s="98">
        <f t="shared" si="1"/>
        <v>0</v>
      </c>
      <c r="M19" s="12"/>
      <c r="N19" s="41"/>
      <c r="O19" s="41"/>
      <c r="P19" s="41"/>
      <c r="Q19" s="41"/>
      <c r="R19" s="41"/>
      <c r="S19" s="41"/>
      <c r="T19" s="41"/>
      <c r="U19" s="41"/>
      <c r="V19" s="41"/>
      <c r="W19" s="41"/>
      <c r="X19" s="40"/>
      <c r="Y19" s="40"/>
      <c r="Z19" s="40"/>
      <c r="AA19" s="40"/>
      <c r="AB19" s="40"/>
    </row>
    <row r="20" spans="1:650" ht="15.6" customHeight="1" x14ac:dyDescent="0.25">
      <c r="A20" s="12"/>
      <c r="B20" s="19" t="s">
        <v>49</v>
      </c>
      <c r="C20" s="70"/>
      <c r="D20" s="70"/>
      <c r="E20" s="70"/>
      <c r="F20" s="70"/>
      <c r="G20" s="70"/>
      <c r="H20" s="70" t="s">
        <v>12</v>
      </c>
      <c r="I20" s="70" t="s">
        <v>12</v>
      </c>
      <c r="J20" s="70"/>
      <c r="K20" s="98">
        <f t="shared" si="1"/>
        <v>0</v>
      </c>
      <c r="M20" s="12"/>
      <c r="N20" s="41"/>
      <c r="O20" s="41"/>
      <c r="P20" s="41"/>
      <c r="Q20" s="41"/>
      <c r="R20" s="41"/>
      <c r="S20" s="41"/>
      <c r="T20" s="41"/>
      <c r="U20" s="41"/>
      <c r="V20" s="41"/>
      <c r="W20" s="41"/>
      <c r="X20" s="40"/>
      <c r="Y20" s="40"/>
      <c r="Z20" s="40"/>
      <c r="AA20" s="40"/>
      <c r="AB20" s="40"/>
    </row>
    <row r="21" spans="1:650" ht="15.6" customHeight="1" x14ac:dyDescent="0.25">
      <c r="A21" s="12"/>
      <c r="B21" s="19" t="s">
        <v>126</v>
      </c>
      <c r="C21" s="70"/>
      <c r="D21" s="70"/>
      <c r="E21" s="70"/>
      <c r="F21" s="70"/>
      <c r="G21" s="70"/>
      <c r="H21" s="70"/>
      <c r="I21" s="70"/>
      <c r="J21" s="70"/>
      <c r="K21" s="98">
        <f t="shared" si="1"/>
        <v>0</v>
      </c>
      <c r="M21" s="12"/>
      <c r="N21" s="41" t="s">
        <v>50</v>
      </c>
      <c r="O21" s="41"/>
      <c r="P21" s="41"/>
      <c r="Q21" s="41"/>
      <c r="R21" s="41"/>
      <c r="S21" s="41"/>
      <c r="T21" s="41"/>
      <c r="U21" s="41"/>
      <c r="V21" s="41"/>
      <c r="W21" s="41"/>
      <c r="X21" s="40"/>
      <c r="Y21" s="40"/>
      <c r="Z21" s="40"/>
      <c r="AA21" s="40"/>
      <c r="AB21" s="40"/>
    </row>
    <row r="22" spans="1:650" ht="6.95" customHeight="1" x14ac:dyDescent="0.25">
      <c r="A22" s="12"/>
      <c r="B22" s="42"/>
      <c r="C22" s="6"/>
      <c r="D22" s="6"/>
      <c r="E22" s="6"/>
      <c r="F22" s="6"/>
      <c r="G22" s="6"/>
      <c r="H22" s="6"/>
      <c r="I22" s="6"/>
      <c r="J22" s="6"/>
      <c r="K22" s="6"/>
      <c r="N22" s="40"/>
      <c r="O22" s="40"/>
      <c r="P22" s="40"/>
      <c r="Q22" s="40"/>
      <c r="R22" s="40"/>
      <c r="S22" s="40"/>
      <c r="T22" s="40"/>
      <c r="U22" s="40"/>
      <c r="V22" s="40"/>
      <c r="W22" s="40"/>
      <c r="X22" s="40"/>
      <c r="Y22" s="40"/>
      <c r="Z22" s="40"/>
      <c r="AA22" s="40"/>
      <c r="AB22" s="40"/>
    </row>
    <row r="23" spans="1:650" ht="15.95" customHeight="1" x14ac:dyDescent="0.25">
      <c r="A23" s="12"/>
      <c r="B23" s="174" t="s">
        <v>51</v>
      </c>
      <c r="C23" s="175" t="s">
        <v>52</v>
      </c>
      <c r="D23" s="175"/>
      <c r="E23" s="175"/>
      <c r="F23" s="175"/>
      <c r="G23" s="175"/>
      <c r="H23" s="175"/>
      <c r="I23" s="175"/>
      <c r="J23" s="175"/>
      <c r="K23" s="175"/>
      <c r="L23" t="s">
        <v>53</v>
      </c>
      <c r="N23" s="40"/>
      <c r="O23" s="40"/>
      <c r="P23" s="40"/>
      <c r="Q23" s="40"/>
      <c r="R23" s="40"/>
      <c r="S23" s="40"/>
      <c r="T23" s="40"/>
      <c r="U23" s="40"/>
      <c r="V23" s="40"/>
      <c r="W23" s="40"/>
      <c r="X23" s="40"/>
      <c r="Y23" s="40"/>
      <c r="Z23" s="40"/>
      <c r="AA23" s="40"/>
      <c r="AB23" s="40"/>
    </row>
    <row r="24" spans="1:650" ht="15" customHeight="1" x14ac:dyDescent="0.25">
      <c r="A24" s="12"/>
      <c r="B24" s="174"/>
      <c r="C24" s="175"/>
      <c r="D24" s="175"/>
      <c r="E24" s="175"/>
      <c r="F24" s="175"/>
      <c r="G24" s="175"/>
      <c r="H24" s="175"/>
      <c r="I24" s="175"/>
      <c r="J24" s="175"/>
      <c r="K24" s="175"/>
      <c r="L24" s="40" t="s">
        <v>54</v>
      </c>
      <c r="M24" s="21">
        <v>0.75</v>
      </c>
      <c r="N24" s="40"/>
      <c r="O24" s="40"/>
      <c r="P24" s="40"/>
      <c r="Q24" s="40"/>
      <c r="R24" s="40"/>
      <c r="S24" s="40"/>
      <c r="T24" s="40"/>
      <c r="U24" s="40"/>
      <c r="V24" s="40"/>
      <c r="W24" s="40"/>
      <c r="X24" s="40"/>
      <c r="Y24" s="40"/>
      <c r="Z24" s="40"/>
      <c r="AA24" s="40"/>
      <c r="AB24" s="40"/>
    </row>
    <row r="25" spans="1:650" s="12" customFormat="1" ht="24" customHeight="1" x14ac:dyDescent="0.25">
      <c r="B25" s="174"/>
      <c r="C25" s="175"/>
      <c r="D25" s="175"/>
      <c r="E25" s="175"/>
      <c r="F25" s="175"/>
      <c r="G25" s="175"/>
      <c r="H25" s="175"/>
      <c r="I25" s="175"/>
      <c r="J25" s="175"/>
      <c r="K25" s="175"/>
      <c r="L25" t="b">
        <v>1</v>
      </c>
      <c r="M25" s="21">
        <v>0.25</v>
      </c>
      <c r="N25" s="40">
        <v>0.25</v>
      </c>
      <c r="O25" s="40"/>
      <c r="P25" s="40"/>
      <c r="Q25" s="40"/>
      <c r="R25" s="69">
        <v>34335</v>
      </c>
      <c r="S25" s="40" t="s">
        <v>55</v>
      </c>
      <c r="T25" s="40"/>
      <c r="U25" s="40"/>
      <c r="V25" s="40"/>
      <c r="W25" s="40"/>
      <c r="X25" s="40"/>
      <c r="Y25" s="40"/>
      <c r="Z25" s="40"/>
      <c r="AA25" s="40"/>
      <c r="AB25" s="40"/>
      <c r="AC25"/>
      <c r="XZ25" s="12" t="b">
        <v>0</v>
      </c>
    </row>
    <row r="26" spans="1:650" s="12" customFormat="1" ht="3.6" customHeight="1" x14ac:dyDescent="0.25">
      <c r="B26" s="41"/>
      <c r="L26"/>
      <c r="M26" s="21"/>
      <c r="N26" s="40"/>
      <c r="O26" s="40"/>
      <c r="P26" s="40"/>
      <c r="Q26" s="40"/>
      <c r="R26" s="69"/>
      <c r="S26" s="40"/>
      <c r="T26" s="40"/>
      <c r="U26" s="40"/>
      <c r="V26" s="40"/>
      <c r="W26" s="40"/>
      <c r="X26" s="40"/>
      <c r="Y26" s="40"/>
      <c r="Z26" s="40"/>
      <c r="AA26" s="40"/>
      <c r="AB26" s="40"/>
      <c r="AC26"/>
    </row>
    <row r="27" spans="1:650" s="12" customFormat="1" ht="16.350000000000001" customHeight="1" x14ac:dyDescent="0.25">
      <c r="B27" s="99" t="s">
        <v>56</v>
      </c>
      <c r="C27" s="70"/>
      <c r="D27" s="70"/>
      <c r="E27" s="70"/>
      <c r="F27" s="70"/>
      <c r="G27" s="70"/>
      <c r="H27" s="70"/>
      <c r="I27" s="70"/>
      <c r="J27" s="70"/>
      <c r="K27"/>
      <c r="L27" t="s">
        <v>57</v>
      </c>
      <c r="M27" s="21">
        <v>0.28000000000000003</v>
      </c>
      <c r="N27" s="40"/>
      <c r="O27" s="40"/>
      <c r="P27" s="40"/>
      <c r="Q27" s="40"/>
      <c r="R27" s="69"/>
      <c r="S27" s="40" t="s">
        <v>58</v>
      </c>
      <c r="T27" s="40"/>
      <c r="U27" s="40" t="s">
        <v>59</v>
      </c>
      <c r="V27" s="40"/>
      <c r="W27" s="40"/>
      <c r="X27" s="40"/>
      <c r="Y27" s="40"/>
      <c r="Z27" s="40"/>
      <c r="AA27" s="40"/>
      <c r="AB27" s="40"/>
      <c r="AC27"/>
    </row>
    <row r="28" spans="1:650" s="12" customFormat="1" ht="16.350000000000001" customHeight="1" x14ac:dyDescent="0.25">
      <c r="B28" s="40" t="s">
        <v>60</v>
      </c>
      <c r="C28" s="70" t="str">
        <f>IF(C27="","",5)</f>
        <v/>
      </c>
      <c r="D28" s="70" t="str">
        <f t="shared" ref="D28:J28" si="2">IF(D27="","",5)</f>
        <v/>
      </c>
      <c r="E28" s="70" t="str">
        <f t="shared" si="2"/>
        <v/>
      </c>
      <c r="F28" s="70" t="str">
        <f t="shared" si="2"/>
        <v/>
      </c>
      <c r="G28" s="70" t="str">
        <f t="shared" si="2"/>
        <v/>
      </c>
      <c r="H28" s="70" t="str">
        <f t="shared" si="2"/>
        <v/>
      </c>
      <c r="I28" s="70" t="str">
        <f t="shared" si="2"/>
        <v/>
      </c>
      <c r="J28" s="70" t="str">
        <f t="shared" si="2"/>
        <v/>
      </c>
      <c r="K28"/>
      <c r="L28"/>
      <c r="M28" s="21"/>
      <c r="N28" s="40"/>
      <c r="O28" s="40"/>
      <c r="P28" s="40"/>
      <c r="Q28" s="40"/>
      <c r="R28" s="40"/>
      <c r="S28" s="40"/>
      <c r="T28" s="40"/>
      <c r="U28" s="40"/>
      <c r="V28" s="40"/>
      <c r="W28" s="40"/>
      <c r="X28" s="40"/>
      <c r="Y28" s="40"/>
      <c r="Z28" s="40"/>
      <c r="AA28" s="40"/>
      <c r="AB28" s="40"/>
      <c r="AC28"/>
    </row>
    <row r="29" spans="1:650" s="12" customFormat="1" ht="16.350000000000001" customHeight="1" x14ac:dyDescent="0.25">
      <c r="B29" s="40" t="s">
        <v>61</v>
      </c>
      <c r="C29" s="70" t="str">
        <f t="shared" ref="C29:J29" si="3">IF(C27="","",C27-C28)</f>
        <v/>
      </c>
      <c r="D29" s="70" t="str">
        <f t="shared" si="3"/>
        <v/>
      </c>
      <c r="E29" s="70" t="str">
        <f t="shared" si="3"/>
        <v/>
      </c>
      <c r="F29" s="70" t="str">
        <f t="shared" si="3"/>
        <v/>
      </c>
      <c r="G29" s="70" t="str">
        <f t="shared" si="3"/>
        <v/>
      </c>
      <c r="H29" s="70" t="str">
        <f t="shared" si="3"/>
        <v/>
      </c>
      <c r="I29" s="70" t="str">
        <f t="shared" si="3"/>
        <v/>
      </c>
      <c r="J29" s="70" t="str">
        <f t="shared" si="3"/>
        <v/>
      </c>
      <c r="K29"/>
      <c r="L29"/>
      <c r="M29" s="21"/>
      <c r="N29" s="40"/>
      <c r="O29" s="40"/>
      <c r="P29" s="40" t="b">
        <v>1</v>
      </c>
      <c r="Q29" s="40"/>
      <c r="R29" s="40"/>
      <c r="S29" s="40"/>
      <c r="T29" s="40"/>
      <c r="U29" s="40"/>
      <c r="V29" s="40"/>
      <c r="W29" s="40"/>
      <c r="X29" s="40" t="b">
        <v>1</v>
      </c>
      <c r="Y29" s="40"/>
      <c r="Z29" s="40"/>
      <c r="AA29" s="40"/>
      <c r="AB29" s="40"/>
      <c r="AC29"/>
    </row>
    <row r="30" spans="1:650" ht="16.350000000000001" customHeight="1" x14ac:dyDescent="0.25">
      <c r="A30" s="12"/>
      <c r="B30" s="181" t="s">
        <v>62</v>
      </c>
      <c r="C30" s="182"/>
      <c r="D30" s="105" t="s">
        <v>63</v>
      </c>
      <c r="E30" s="106"/>
      <c r="F30" s="106"/>
      <c r="G30" s="106"/>
      <c r="H30" s="106"/>
      <c r="I30" s="106"/>
      <c r="J30" s="106"/>
      <c r="K30" s="97"/>
      <c r="L30" s="40" t="s">
        <v>64</v>
      </c>
      <c r="M30" s="21">
        <v>0.47</v>
      </c>
      <c r="N30" s="40"/>
      <c r="O30" s="40"/>
      <c r="P30" s="40"/>
      <c r="Q30" s="40"/>
      <c r="R30" s="40"/>
      <c r="S30" s="40"/>
      <c r="T30" s="40"/>
      <c r="U30" s="40"/>
      <c r="V30" s="40"/>
      <c r="W30" s="40"/>
      <c r="X30" s="40"/>
      <c r="Y30" s="40"/>
      <c r="Z30" s="40"/>
      <c r="AA30" s="40"/>
      <c r="AB30" s="40"/>
    </row>
    <row r="31" spans="1:650" ht="16.350000000000001" customHeight="1" x14ac:dyDescent="0.25">
      <c r="A31" s="12"/>
      <c r="B31" s="72" t="str">
        <f>"First or Last Day - "&amp;TEXT($M$24,"#%")</f>
        <v>First or Last Day - 75%</v>
      </c>
      <c r="C31" s="73"/>
      <c r="D31" s="63"/>
      <c r="E31" s="73"/>
      <c r="F31" s="73"/>
      <c r="G31" s="73"/>
      <c r="H31" s="73"/>
      <c r="I31" s="73"/>
      <c r="J31" s="73"/>
      <c r="L31" s="41" t="b">
        <f>IF($C$31="",FALSE,TRUE)</f>
        <v>0</v>
      </c>
      <c r="M31" s="14">
        <f>IF(L31=TRUE,$M$24,0)</f>
        <v>0</v>
      </c>
      <c r="N31" s="41" t="b">
        <f>IF($D$31="",FALSE,TRUE)</f>
        <v>0</v>
      </c>
      <c r="O31" s="74">
        <f>IF(N31=TRUE,$M$24,0)</f>
        <v>0</v>
      </c>
      <c r="P31" s="12" t="b">
        <f>IF(E31="",FALSE,TRUE)</f>
        <v>0</v>
      </c>
      <c r="Q31" s="74">
        <f>IF(P31=TRUE,$M$24,0)</f>
        <v>0</v>
      </c>
      <c r="R31" s="12" t="b">
        <f>IF(F31="",FALSE,TRUE)</f>
        <v>0</v>
      </c>
      <c r="S31" s="74">
        <f>IF(R31=TRUE,$M$24,0)</f>
        <v>0</v>
      </c>
      <c r="T31" s="12" t="b">
        <f>IF(G31="",FALSE,TRUE)</f>
        <v>0</v>
      </c>
      <c r="U31" s="74">
        <f>IF(T31=TRUE,$M$24,0)</f>
        <v>0</v>
      </c>
      <c r="V31" s="12" t="b">
        <f>IF(H31="",FALSE,TRUE)</f>
        <v>0</v>
      </c>
      <c r="W31" s="74">
        <f>IF(V31=TRUE,$M$24,0)</f>
        <v>0</v>
      </c>
      <c r="X31" s="12" t="b">
        <f>IF(I31="",FALSE,TRUE)</f>
        <v>0</v>
      </c>
      <c r="Y31" s="74">
        <f>IF(X31=TRUE,$M$24,0)</f>
        <v>0</v>
      </c>
      <c r="Z31" s="12" t="b">
        <f>IF(J31="",FALSE,TRUE)</f>
        <v>0</v>
      </c>
      <c r="AA31" s="74">
        <f>IF(Z31=TRUE,$M$24,0)</f>
        <v>0</v>
      </c>
      <c r="AB31" s="41"/>
      <c r="AC31" s="12"/>
    </row>
    <row r="32" spans="1:650" ht="16.350000000000001" customHeight="1" x14ac:dyDescent="0.25">
      <c r="A32" s="12"/>
      <c r="B32" s="72" t="s">
        <v>65</v>
      </c>
      <c r="C32" s="12"/>
      <c r="D32" s="12"/>
      <c r="E32" s="12"/>
      <c r="F32" s="12"/>
      <c r="G32" s="12"/>
      <c r="H32" s="12"/>
      <c r="I32" s="12"/>
      <c r="J32" s="41"/>
      <c r="L32" s="12"/>
      <c r="M32" s="14"/>
      <c r="N32" s="12"/>
      <c r="O32" s="14"/>
      <c r="P32" s="12"/>
      <c r="Q32" s="14"/>
      <c r="R32" s="12"/>
      <c r="S32" s="14"/>
      <c r="T32" s="12"/>
      <c r="U32" s="14"/>
      <c r="V32" s="12"/>
      <c r="W32" s="14"/>
      <c r="X32" s="12"/>
      <c r="Y32" s="14"/>
      <c r="Z32" s="12"/>
      <c r="AA32" s="14"/>
      <c r="AB32" s="12"/>
      <c r="AC32" s="12"/>
    </row>
    <row r="33" spans="1:29" ht="16.350000000000001" customHeight="1" x14ac:dyDescent="0.25">
      <c r="A33" s="12"/>
      <c r="B33" s="75" t="str">
        <f>"Breakfast - "&amp;TEXT($M$25,"#%")</f>
        <v>Breakfast - 25%</v>
      </c>
      <c r="C33" s="63"/>
      <c r="D33" s="63"/>
      <c r="E33" s="63"/>
      <c r="F33" s="63"/>
      <c r="G33" s="73"/>
      <c r="H33" s="73"/>
      <c r="I33" s="73"/>
      <c r="J33" s="73"/>
      <c r="L33" s="41" t="b">
        <f>IF($C$33="",FALSE,TRUE)</f>
        <v>0</v>
      </c>
      <c r="M33" s="14">
        <f>IF(L$33=TRUE,$M$25,0)</f>
        <v>0</v>
      </c>
      <c r="N33" s="12" t="b">
        <f>IF(D33="",FALSE,TRUE)</f>
        <v>0</v>
      </c>
      <c r="O33" s="14">
        <f>IF(N$33=TRUE,$M$25,0)</f>
        <v>0</v>
      </c>
      <c r="P33" s="12" t="b">
        <f>IF(E33="",FALSE,TRUE)</f>
        <v>0</v>
      </c>
      <c r="Q33" s="14">
        <f>IF(P$33=TRUE,$M$25,0)</f>
        <v>0</v>
      </c>
      <c r="R33" s="12" t="b">
        <f>IF(F33="",FALSE,TRUE)</f>
        <v>0</v>
      </c>
      <c r="S33" s="14">
        <f>IF(R$33=TRUE,$M$25,0)</f>
        <v>0</v>
      </c>
      <c r="T33" s="12" t="b">
        <f>IF(G33="",FALSE,TRUE)</f>
        <v>0</v>
      </c>
      <c r="U33" s="14">
        <f>IF(T$33=TRUE,$M$25,0)</f>
        <v>0</v>
      </c>
      <c r="V33" s="12" t="b">
        <f>IF(H33="",FALSE,TRUE)</f>
        <v>0</v>
      </c>
      <c r="W33" s="14">
        <f>IF(V$33=TRUE,$M$25,0)</f>
        <v>0</v>
      </c>
      <c r="X33" s="12" t="b">
        <f>IF(I33="",FALSE,TRUE)</f>
        <v>0</v>
      </c>
      <c r="Y33" s="14">
        <f>IF(X$33=TRUE,$M$25,0)</f>
        <v>0</v>
      </c>
      <c r="Z33" s="12" t="b">
        <f>IF(J33="",FALSE,TRUE)</f>
        <v>0</v>
      </c>
      <c r="AA33" s="14">
        <f>IF(Z$33=TRUE,$M$25,0)</f>
        <v>0</v>
      </c>
      <c r="AB33" s="12"/>
      <c r="AC33" s="12"/>
    </row>
    <row r="34" spans="1:29" s="15" customFormat="1" ht="16.350000000000001" customHeight="1" x14ac:dyDescent="0.25">
      <c r="A34" s="12"/>
      <c r="B34" s="19" t="str">
        <f>"Lunch - "&amp;TEXT($M$27,"#%")</f>
        <v>Lunch - 28%</v>
      </c>
      <c r="C34" s="63"/>
      <c r="D34" s="63"/>
      <c r="E34" s="63"/>
      <c r="F34" s="73"/>
      <c r="G34" s="73"/>
      <c r="H34" s="73"/>
      <c r="I34" s="73"/>
      <c r="J34" s="73"/>
      <c r="K34"/>
      <c r="L34" s="41" t="b">
        <f>IF($C$34="",FALSE,TRUE)</f>
        <v>0</v>
      </c>
      <c r="M34" s="14">
        <f>IF(L$34=TRUE,$M$27,0)</f>
        <v>0</v>
      </c>
      <c r="N34" s="12" t="b">
        <f t="shared" ref="N34:N35" si="4">IF(D34="",FALSE,TRUE)</f>
        <v>0</v>
      </c>
      <c r="O34" s="14">
        <f>IF(N$34=TRUE,$M$27,0)</f>
        <v>0</v>
      </c>
      <c r="P34" s="12" t="b">
        <f t="shared" ref="P34:P35" si="5">IF(E34="",FALSE,TRUE)</f>
        <v>0</v>
      </c>
      <c r="Q34" s="14">
        <f>IF(P$34=TRUE,$M$27,0)</f>
        <v>0</v>
      </c>
      <c r="R34" s="12" t="b">
        <f t="shared" ref="R34:R35" si="6">IF(F34="",FALSE,TRUE)</f>
        <v>0</v>
      </c>
      <c r="S34" s="14">
        <f>IF(R$34=TRUE,$M$27,0)</f>
        <v>0</v>
      </c>
      <c r="T34" s="12" t="b">
        <f t="shared" ref="T34:T35" si="7">IF(G34="",FALSE,TRUE)</f>
        <v>0</v>
      </c>
      <c r="U34" s="14">
        <f>IF(T$34=TRUE,$M$27,0)</f>
        <v>0</v>
      </c>
      <c r="V34" s="12" t="b">
        <f t="shared" ref="V34:V35" si="8">IF(H34="",FALSE,TRUE)</f>
        <v>0</v>
      </c>
      <c r="W34" s="14">
        <f>IF(V$34=TRUE,$M$27,0)</f>
        <v>0</v>
      </c>
      <c r="X34" s="12" t="b">
        <f t="shared" ref="X34:X35" si="9">IF(I34="",FALSE,TRUE)</f>
        <v>0</v>
      </c>
      <c r="Y34" s="14">
        <f>IF(X$34=TRUE,$M$27,0)</f>
        <v>0</v>
      </c>
      <c r="Z34" s="12" t="b">
        <f t="shared" ref="Z34:Z35" si="10">IF(J34="",FALSE,TRUE)</f>
        <v>0</v>
      </c>
      <c r="AA34" s="14">
        <f>IF(Z$34=TRUE,$M$27,0)</f>
        <v>0</v>
      </c>
      <c r="AB34" s="12"/>
      <c r="AC34" s="12"/>
    </row>
    <row r="35" spans="1:29" s="12" customFormat="1" ht="16.350000000000001" customHeight="1" x14ac:dyDescent="0.25">
      <c r="B35" s="19" t="str">
        <f>"Dinner - "&amp;TEXT($M$30,"#%")</f>
        <v>Dinner - 47%</v>
      </c>
      <c r="C35" s="63"/>
      <c r="D35" s="63"/>
      <c r="E35" s="63"/>
      <c r="F35" s="73"/>
      <c r="G35" s="73"/>
      <c r="H35" s="73"/>
      <c r="I35" s="73"/>
      <c r="J35" s="73"/>
      <c r="K35"/>
      <c r="L35" s="41" t="b">
        <f>IF($C$35="",FALSE,TRUE)</f>
        <v>0</v>
      </c>
      <c r="M35" s="14">
        <f>IF(L35=TRUE,$M$30,0)</f>
        <v>0</v>
      </c>
      <c r="N35" s="12" t="b">
        <f t="shared" si="4"/>
        <v>0</v>
      </c>
      <c r="O35" s="14">
        <f>IF(N$35=TRUE,$M$30,0)</f>
        <v>0</v>
      </c>
      <c r="P35" s="12" t="b">
        <f t="shared" si="5"/>
        <v>0</v>
      </c>
      <c r="Q35" s="14">
        <f>IF(P$35=TRUE,$M$30,0)</f>
        <v>0</v>
      </c>
      <c r="R35" s="12" t="b">
        <f t="shared" si="6"/>
        <v>0</v>
      </c>
      <c r="S35" s="14">
        <f>IF(R$35=TRUE,$M$30,0)</f>
        <v>0</v>
      </c>
      <c r="T35" s="12" t="b">
        <f t="shared" si="7"/>
        <v>0</v>
      </c>
      <c r="U35" s="14">
        <f>IF(T$35=TRUE,$M$30,0)</f>
        <v>0</v>
      </c>
      <c r="V35" s="12" t="b">
        <f t="shared" si="8"/>
        <v>0</v>
      </c>
      <c r="W35" s="14">
        <f>IF(V$35=TRUE,$M$30,0)</f>
        <v>0</v>
      </c>
      <c r="X35" s="12" t="b">
        <f t="shared" si="9"/>
        <v>0</v>
      </c>
      <c r="Y35" s="14">
        <f>IF(X$35=TRUE,$M$30,0)</f>
        <v>0</v>
      </c>
      <c r="Z35" s="12" t="b">
        <f t="shared" si="10"/>
        <v>0</v>
      </c>
      <c r="AA35" s="14">
        <f>IF(Z$35=TRUE,$M$30,0)</f>
        <v>0</v>
      </c>
    </row>
    <row r="36" spans="1:29" s="12" customFormat="1" ht="16.350000000000001" customHeight="1" x14ac:dyDescent="0.25">
      <c r="B36" s="76" t="s">
        <v>66</v>
      </c>
      <c r="C36" s="5">
        <f>IF(L31=TRUE,(C27*0.75),IF(M36=0,C27,(C29)*(1-M36)+C28))</f>
        <v>0</v>
      </c>
      <c r="D36" s="5">
        <f>IF(N31=TRUE,(D27*0.75),IF(O36=0,D27,(D29)*(1-O36)+D28))</f>
        <v>0</v>
      </c>
      <c r="E36" s="5">
        <f>IF(P31=TRUE,(E27*0.75),IF(Q36=0,E27,(E29)*(1-Q36)+E28))</f>
        <v>0</v>
      </c>
      <c r="F36" s="5">
        <f>IF(R31=TRUE,(F27*0.75),IF(S36=0,F27,(F29)*(1-S36)+F28))</f>
        <v>0</v>
      </c>
      <c r="G36" s="5">
        <f>IF(T31=TRUE,(G27*0.75),IF(U36=0,G27,(G29)*(1-U36)+G28))</f>
        <v>0</v>
      </c>
      <c r="H36" s="5">
        <f>IF(V31=TRUE,(H27*0.75),IF(W36=0,H27,(H29)*(1-W36)+H28))</f>
        <v>0</v>
      </c>
      <c r="I36" s="5">
        <f>IF(X31=TRUE,(I27*0.75),IF(Y36=0,I27,(I29)*(1-Y36)+I28))</f>
        <v>0</v>
      </c>
      <c r="J36" s="5">
        <f>IF(Z31=TRUE,(J27*0.75),IF(AA36=0,J27,(J29)*(1-AA36)+J28))</f>
        <v>0</v>
      </c>
      <c r="K36" s="77">
        <f>SUM(C36:J36)</f>
        <v>0</v>
      </c>
      <c r="L36"/>
      <c r="M36" s="9">
        <f>SUM(M31:M35)</f>
        <v>0</v>
      </c>
      <c r="N36"/>
      <c r="O36" s="9">
        <f>SUM(O31:O35)</f>
        <v>0</v>
      </c>
      <c r="P36"/>
      <c r="Q36" s="9">
        <f>SUM(Q31:Q35)</f>
        <v>0</v>
      </c>
      <c r="R36"/>
      <c r="S36" s="9">
        <f>SUM(S31:S35)</f>
        <v>0</v>
      </c>
      <c r="T36"/>
      <c r="U36" s="9">
        <f>SUM(U31:U35)</f>
        <v>0</v>
      </c>
      <c r="V36"/>
      <c r="W36" s="9">
        <f>SUM(W31:W35)</f>
        <v>0</v>
      </c>
      <c r="X36"/>
      <c r="Y36" s="9">
        <f>SUM(Y31:Y35)</f>
        <v>0</v>
      </c>
      <c r="Z36"/>
      <c r="AA36" s="9">
        <f>SUM(AA31:AA35)</f>
        <v>0</v>
      </c>
      <c r="AB36"/>
      <c r="AC36"/>
    </row>
    <row r="37" spans="1:29" s="12" customFormat="1" ht="1.35" customHeight="1" x14ac:dyDescent="0.25">
      <c r="B37" s="68"/>
      <c r="C37" s="43"/>
      <c r="D37" s="43"/>
      <c r="E37" s="43"/>
      <c r="F37" s="43"/>
      <c r="G37" s="43"/>
      <c r="H37" s="43"/>
      <c r="I37" s="43"/>
      <c r="J37" s="43"/>
      <c r="K37" s="43"/>
      <c r="L37"/>
      <c r="M37"/>
      <c r="N37"/>
      <c r="O37"/>
      <c r="P37"/>
      <c r="Q37"/>
      <c r="R37"/>
      <c r="S37"/>
      <c r="T37"/>
      <c r="U37"/>
      <c r="V37"/>
      <c r="W37"/>
      <c r="X37"/>
      <c r="Y37"/>
      <c r="Z37"/>
      <c r="AA37"/>
      <c r="AB37"/>
      <c r="AC37"/>
    </row>
    <row r="38" spans="1:29" s="12" customFormat="1" ht="15.6" customHeight="1" x14ac:dyDescent="0.25">
      <c r="B38" s="52" t="s">
        <v>67</v>
      </c>
      <c r="C38" s="180" t="s">
        <v>68</v>
      </c>
      <c r="D38" s="180"/>
      <c r="E38" s="180"/>
      <c r="F38" s="180"/>
      <c r="G38" s="180"/>
      <c r="H38" s="180"/>
      <c r="I38" s="180"/>
      <c r="J38" s="180"/>
      <c r="K38" s="180"/>
      <c r="L38"/>
      <c r="M38"/>
      <c r="N38"/>
      <c r="O38"/>
      <c r="P38"/>
      <c r="Q38"/>
      <c r="R38"/>
      <c r="S38"/>
      <c r="T38"/>
      <c r="U38"/>
      <c r="V38"/>
      <c r="W38"/>
      <c r="X38"/>
      <c r="Y38"/>
      <c r="Z38"/>
      <c r="AA38"/>
      <c r="AB38"/>
      <c r="AC38"/>
    </row>
    <row r="39" spans="1:29" s="12" customFormat="1" ht="15.6" customHeight="1" x14ac:dyDescent="0.25">
      <c r="B39" s="177" t="s">
        <v>69</v>
      </c>
      <c r="C39" s="177"/>
      <c r="D39" s="177"/>
      <c r="E39" s="177"/>
      <c r="F39" s="177"/>
      <c r="G39" s="177"/>
      <c r="H39" s="177"/>
      <c r="I39" s="177"/>
      <c r="J39" s="177"/>
      <c r="K39" s="177"/>
      <c r="L39"/>
      <c r="M39"/>
      <c r="N39"/>
      <c r="O39"/>
      <c r="P39"/>
      <c r="Q39"/>
      <c r="R39"/>
      <c r="S39"/>
      <c r="T39"/>
      <c r="U39"/>
      <c r="V39"/>
      <c r="W39"/>
      <c r="X39"/>
      <c r="Y39"/>
      <c r="Z39"/>
      <c r="AA39"/>
      <c r="AB39"/>
      <c r="AC39"/>
    </row>
    <row r="40" spans="1:29" ht="19.350000000000001" customHeight="1" x14ac:dyDescent="0.25">
      <c r="A40" s="12"/>
      <c r="B40" s="177" t="s">
        <v>70</v>
      </c>
      <c r="C40" s="177"/>
      <c r="D40" s="177"/>
      <c r="E40" s="177"/>
      <c r="F40" s="177"/>
      <c r="G40" s="177"/>
      <c r="H40" s="178"/>
      <c r="I40" s="13"/>
      <c r="J40" s="71"/>
      <c r="K40" s="71"/>
    </row>
    <row r="41" spans="1:29" x14ac:dyDescent="0.25">
      <c r="A41" s="15"/>
      <c r="B41" s="46" t="s">
        <v>71</v>
      </c>
      <c r="C41" s="179" t="s">
        <v>72</v>
      </c>
      <c r="D41" s="179"/>
      <c r="E41" s="179"/>
      <c r="F41" s="179"/>
      <c r="G41" s="179"/>
      <c r="H41" s="57" t="s">
        <v>73</v>
      </c>
      <c r="I41" s="46" t="s">
        <v>74</v>
      </c>
      <c r="J41" s="46" t="s">
        <v>75</v>
      </c>
      <c r="K41" s="15"/>
      <c r="L41" s="15"/>
      <c r="M41" s="15"/>
      <c r="N41" s="15"/>
      <c r="O41" s="15"/>
      <c r="P41" s="15"/>
      <c r="Q41" s="15"/>
      <c r="R41" s="15"/>
      <c r="S41" s="15"/>
      <c r="T41" s="15"/>
      <c r="U41" s="15"/>
      <c r="V41" s="15"/>
      <c r="W41" s="15"/>
      <c r="X41" s="15"/>
      <c r="Y41" s="15"/>
      <c r="Z41" s="19"/>
      <c r="AA41" s="15"/>
      <c r="AB41" s="15"/>
      <c r="AC41" s="15"/>
    </row>
    <row r="42" spans="1:29" x14ac:dyDescent="0.25">
      <c r="A42" s="12"/>
      <c r="B42" s="20"/>
      <c r="C42" s="133"/>
      <c r="D42" s="134"/>
      <c r="E42" s="134"/>
      <c r="F42" s="134"/>
      <c r="G42" s="135"/>
      <c r="H42" s="111"/>
      <c r="I42" s="56"/>
      <c r="J42" s="38" t="str">
        <f t="shared" ref="J42:J48" si="11">IF(B42&lt;&gt;"",VLOOKUP(DATEVALUE(TEXT(B42,"mm/dd/yyyy")),Milage_rate_table,3),"")</f>
        <v/>
      </c>
      <c r="K42" s="78" t="str">
        <f t="shared" ref="K42:K45" si="12">IF(J42="","",(I42*J42))</f>
        <v/>
      </c>
      <c r="L42" s="12"/>
      <c r="M42" s="12"/>
      <c r="N42" s="12"/>
      <c r="O42" s="12"/>
      <c r="P42" s="12"/>
      <c r="Q42" s="12"/>
      <c r="R42" s="12"/>
      <c r="S42" s="12"/>
      <c r="T42" s="12"/>
      <c r="U42" s="12"/>
      <c r="V42" s="12"/>
      <c r="W42" s="12"/>
      <c r="X42" s="12"/>
      <c r="Y42" s="12"/>
      <c r="Z42" s="12"/>
      <c r="AA42" s="12"/>
      <c r="AB42" s="12"/>
      <c r="AC42" s="12"/>
    </row>
    <row r="43" spans="1:29" ht="15.75" customHeight="1" x14ac:dyDescent="0.25">
      <c r="A43" s="12"/>
      <c r="B43" s="20"/>
      <c r="C43" s="133"/>
      <c r="D43" s="134"/>
      <c r="E43" s="134"/>
      <c r="F43" s="134"/>
      <c r="G43" s="135"/>
      <c r="H43" s="111"/>
      <c r="I43" s="56"/>
      <c r="J43" s="38" t="str">
        <f t="shared" si="11"/>
        <v/>
      </c>
      <c r="K43" s="78" t="str">
        <f t="shared" si="12"/>
        <v/>
      </c>
      <c r="L43" s="12"/>
      <c r="M43" s="12"/>
      <c r="N43" s="12"/>
      <c r="O43" s="12"/>
      <c r="P43" s="12"/>
      <c r="Q43" s="12"/>
      <c r="R43" s="12"/>
      <c r="S43" s="12"/>
      <c r="T43" s="12"/>
      <c r="U43" s="12"/>
      <c r="V43" s="12"/>
      <c r="W43" s="12"/>
      <c r="X43" s="12"/>
      <c r="Y43" s="12"/>
      <c r="Z43" s="12"/>
      <c r="AA43" s="12"/>
      <c r="AB43" s="12"/>
      <c r="AC43" s="12"/>
    </row>
    <row r="44" spans="1:29" ht="15.75" customHeight="1" x14ac:dyDescent="0.25">
      <c r="A44" s="12"/>
      <c r="B44" s="20"/>
      <c r="C44" s="133"/>
      <c r="D44" s="134"/>
      <c r="E44" s="134"/>
      <c r="F44" s="134"/>
      <c r="G44" s="135"/>
      <c r="H44" s="111"/>
      <c r="I44" s="56"/>
      <c r="J44" s="38" t="str">
        <f t="shared" si="11"/>
        <v/>
      </c>
      <c r="K44" s="78" t="str">
        <f t="shared" si="12"/>
        <v/>
      </c>
      <c r="L44" s="12"/>
      <c r="M44" s="12"/>
      <c r="N44" s="12"/>
      <c r="O44" s="12"/>
      <c r="P44" s="12"/>
      <c r="Q44" s="12"/>
      <c r="R44" s="12"/>
      <c r="S44" s="12"/>
      <c r="T44" s="12"/>
      <c r="U44" s="12"/>
      <c r="V44" s="12"/>
      <c r="W44" s="12"/>
      <c r="X44" s="12"/>
      <c r="Y44" s="12"/>
      <c r="Z44" s="12"/>
      <c r="AA44" s="12"/>
      <c r="AB44" s="12"/>
      <c r="AC44" s="12"/>
    </row>
    <row r="45" spans="1:29" ht="15.75" customHeight="1" x14ac:dyDescent="0.25">
      <c r="A45" s="12"/>
      <c r="B45" s="20"/>
      <c r="C45" s="133"/>
      <c r="D45" s="134"/>
      <c r="E45" s="134"/>
      <c r="F45" s="134"/>
      <c r="G45" s="135"/>
      <c r="H45" s="111"/>
      <c r="I45" s="56"/>
      <c r="J45" s="38" t="str">
        <f t="shared" si="11"/>
        <v/>
      </c>
      <c r="K45" s="78" t="str">
        <f t="shared" si="12"/>
        <v/>
      </c>
      <c r="L45" s="12"/>
      <c r="M45" s="12"/>
      <c r="N45" s="12"/>
      <c r="O45" s="12"/>
      <c r="P45" s="12"/>
      <c r="Q45" s="12"/>
      <c r="R45" s="12"/>
      <c r="S45" s="12"/>
      <c r="T45" s="12"/>
      <c r="U45" s="12"/>
      <c r="V45" s="12"/>
      <c r="W45" s="12"/>
      <c r="X45" s="12"/>
      <c r="Y45" s="12"/>
      <c r="Z45" s="12"/>
      <c r="AA45" s="12"/>
      <c r="AB45" s="12"/>
      <c r="AC45" s="12"/>
    </row>
    <row r="46" spans="1:29" ht="15.6" customHeight="1" x14ac:dyDescent="0.25">
      <c r="B46" s="20"/>
      <c r="C46" s="133"/>
      <c r="D46" s="134"/>
      <c r="E46" s="134"/>
      <c r="F46" s="134"/>
      <c r="G46" s="135"/>
      <c r="H46" s="111"/>
      <c r="I46" s="56"/>
      <c r="J46" s="38" t="str">
        <f t="shared" si="11"/>
        <v/>
      </c>
      <c r="K46" s="55" t="str">
        <f>IF(J46="","",(I46*J46))</f>
        <v/>
      </c>
    </row>
    <row r="47" spans="1:29" x14ac:dyDescent="0.25">
      <c r="B47" s="20"/>
      <c r="C47" s="133"/>
      <c r="D47" s="134"/>
      <c r="E47" s="134"/>
      <c r="F47" s="134"/>
      <c r="G47" s="135"/>
      <c r="H47" s="111"/>
      <c r="I47" s="56"/>
      <c r="J47" s="38" t="str">
        <f t="shared" si="11"/>
        <v/>
      </c>
      <c r="K47" s="55" t="str">
        <f>IF(J47="","",(I47*J47))</f>
        <v/>
      </c>
    </row>
    <row r="48" spans="1:29" x14ac:dyDescent="0.25">
      <c r="B48" s="20"/>
      <c r="C48" s="133"/>
      <c r="D48" s="134"/>
      <c r="E48" s="134"/>
      <c r="F48" s="134"/>
      <c r="G48" s="135"/>
      <c r="H48" s="111"/>
      <c r="I48" s="56"/>
      <c r="J48" s="38" t="str">
        <f t="shared" si="11"/>
        <v/>
      </c>
      <c r="K48" s="55" t="str">
        <f>IF(J48="","",(I48*J48))</f>
        <v/>
      </c>
    </row>
    <row r="49" spans="1:14" ht="15.75" customHeight="1" x14ac:dyDescent="0.25">
      <c r="A49" s="79"/>
      <c r="B49" s="80"/>
      <c r="C49" s="81"/>
      <c r="D49" s="81"/>
      <c r="E49" s="81"/>
      <c r="F49" s="81"/>
      <c r="G49" s="81"/>
      <c r="H49" s="82"/>
      <c r="I49" s="82"/>
      <c r="J49" s="12"/>
      <c r="K49" s="12"/>
    </row>
    <row r="50" spans="1:14" ht="15.6" customHeight="1" x14ac:dyDescent="0.25">
      <c r="A50" s="12"/>
      <c r="B50" s="157" t="s">
        <v>76</v>
      </c>
      <c r="C50" s="157"/>
      <c r="D50" s="157"/>
      <c r="E50" s="157"/>
      <c r="F50" s="157"/>
      <c r="G50" s="157"/>
      <c r="H50" s="158" t="s">
        <v>77</v>
      </c>
      <c r="I50" s="158"/>
      <c r="J50" s="12"/>
      <c r="K50" s="5">
        <f>SUM(K42:K49)</f>
        <v>0</v>
      </c>
    </row>
    <row r="51" spans="1:14" ht="15.75" customHeight="1" thickBot="1" x14ac:dyDescent="0.3">
      <c r="A51" s="79"/>
      <c r="B51" s="80"/>
      <c r="C51" s="17"/>
      <c r="D51" s="17"/>
      <c r="E51" s="17"/>
      <c r="F51" s="17"/>
      <c r="G51" s="17"/>
      <c r="H51" s="17"/>
      <c r="I51" s="17"/>
      <c r="J51" s="17"/>
      <c r="K51" s="12"/>
      <c r="L51" s="6"/>
      <c r="M51" s="6"/>
      <c r="N51" s="6"/>
    </row>
    <row r="52" spans="1:14" ht="15.75" customHeight="1" thickBot="1" x14ac:dyDescent="0.3">
      <c r="A52" s="12"/>
      <c r="B52" s="12"/>
      <c r="C52" s="12"/>
      <c r="D52" s="12"/>
      <c r="E52" s="12"/>
      <c r="F52" s="12"/>
      <c r="G52" s="183" t="s">
        <v>78</v>
      </c>
      <c r="H52" s="184"/>
      <c r="I52" s="184"/>
      <c r="J52" s="185"/>
      <c r="K52" s="107">
        <f>SUM(K50,K36,K15:K21)</f>
        <v>0</v>
      </c>
      <c r="L52" s="43"/>
      <c r="M52" s="43"/>
      <c r="N52" s="43"/>
    </row>
    <row r="53" spans="1:14" ht="18.75" x14ac:dyDescent="0.3">
      <c r="A53" s="12"/>
      <c r="B53" s="176" t="s">
        <v>79</v>
      </c>
      <c r="C53" s="176"/>
      <c r="D53" s="8"/>
      <c r="E53" s="8"/>
      <c r="F53" s="8"/>
      <c r="G53" s="8"/>
      <c r="H53" s="8"/>
      <c r="I53" s="8"/>
      <c r="J53" s="8"/>
      <c r="K53" s="12"/>
    </row>
    <row r="54" spans="1:14" ht="15.95" customHeight="1" x14ac:dyDescent="0.3">
      <c r="A54" s="12"/>
      <c r="B54" s="83"/>
      <c r="C54" s="12"/>
      <c r="D54" s="12"/>
      <c r="E54" s="12"/>
      <c r="F54" s="12"/>
      <c r="G54" s="12"/>
      <c r="H54" s="12"/>
      <c r="I54" s="12"/>
      <c r="J54" s="12"/>
      <c r="K54" s="12"/>
    </row>
    <row r="55" spans="1:14" x14ac:dyDescent="0.25">
      <c r="A55" s="12"/>
      <c r="B55" s="148" t="s">
        <v>80</v>
      </c>
      <c r="C55" s="148"/>
      <c r="D55" s="148"/>
      <c r="E55" s="148"/>
      <c r="F55" s="148"/>
      <c r="G55" s="148"/>
      <c r="H55" s="148"/>
      <c r="I55" s="148"/>
      <c r="J55" s="148"/>
      <c r="K55" s="12"/>
    </row>
    <row r="56" spans="1:14" x14ac:dyDescent="0.25">
      <c r="A56" s="12"/>
      <c r="B56" s="149"/>
      <c r="C56" s="149"/>
      <c r="D56" s="149"/>
      <c r="E56" s="149"/>
      <c r="F56" s="149"/>
      <c r="G56" s="149"/>
      <c r="H56" s="149"/>
      <c r="I56" s="149"/>
      <c r="J56" s="149"/>
      <c r="K56" s="12"/>
    </row>
    <row r="57" spans="1:14" x14ac:dyDescent="0.25">
      <c r="A57" s="12"/>
      <c r="B57" s="149"/>
      <c r="C57" s="149"/>
      <c r="D57" s="149"/>
      <c r="E57" s="149"/>
      <c r="F57" s="149"/>
      <c r="G57" s="149"/>
      <c r="H57" s="149"/>
      <c r="I57" s="149"/>
      <c r="J57" s="149"/>
      <c r="K57" s="12"/>
    </row>
    <row r="58" spans="1:14" x14ac:dyDescent="0.25">
      <c r="A58" s="12"/>
      <c r="B58" s="149"/>
      <c r="C58" s="149"/>
      <c r="D58" s="149"/>
      <c r="E58" s="149"/>
      <c r="F58" s="149"/>
      <c r="G58" s="149"/>
      <c r="H58" s="149"/>
      <c r="I58" s="149"/>
      <c r="J58" s="149"/>
      <c r="K58" s="12"/>
    </row>
    <row r="59" spans="1:14" x14ac:dyDescent="0.25">
      <c r="A59" s="12"/>
      <c r="B59" s="149"/>
      <c r="C59" s="149"/>
      <c r="D59" s="149"/>
      <c r="E59" s="149"/>
      <c r="F59" s="149"/>
      <c r="G59" s="149"/>
      <c r="H59" s="149"/>
      <c r="I59" s="149"/>
      <c r="J59" s="149"/>
      <c r="K59" s="12"/>
    </row>
    <row r="60" spans="1:14" ht="27.95" customHeight="1" x14ac:dyDescent="0.25">
      <c r="A60" s="12"/>
      <c r="B60" s="149"/>
      <c r="C60" s="149"/>
      <c r="D60" s="149"/>
      <c r="E60" s="149"/>
      <c r="F60" s="149"/>
      <c r="G60" s="149"/>
      <c r="H60" s="149"/>
      <c r="I60" s="149"/>
      <c r="J60" s="149"/>
      <c r="K60" s="12"/>
    </row>
    <row r="61" spans="1:14" x14ac:dyDescent="0.25">
      <c r="A61" s="12"/>
      <c r="B61" s="12"/>
      <c r="C61" s="12"/>
      <c r="D61" s="12"/>
      <c r="E61" s="12"/>
      <c r="F61" s="12"/>
      <c r="G61" s="12"/>
      <c r="H61" s="12"/>
      <c r="I61" s="12"/>
      <c r="J61" s="12"/>
      <c r="K61" s="12"/>
    </row>
    <row r="62" spans="1:14" x14ac:dyDescent="0.25">
      <c r="A62" s="12"/>
      <c r="B62" s="159"/>
      <c r="C62" s="154"/>
      <c r="D62" s="154"/>
      <c r="E62" s="154"/>
      <c r="F62" s="84"/>
      <c r="G62" s="161"/>
      <c r="H62" s="162"/>
      <c r="I62" s="12"/>
      <c r="J62" s="12"/>
      <c r="K62" s="12"/>
    </row>
    <row r="63" spans="1:14" x14ac:dyDescent="0.25">
      <c r="A63" s="12"/>
      <c r="B63" s="160"/>
      <c r="C63" s="155"/>
      <c r="D63" s="155"/>
      <c r="E63" s="155"/>
      <c r="F63" s="12"/>
      <c r="G63" s="163"/>
      <c r="H63" s="164"/>
      <c r="I63" s="12"/>
      <c r="J63" s="12"/>
      <c r="K63" s="12"/>
    </row>
    <row r="64" spans="1:14" x14ac:dyDescent="0.25">
      <c r="A64" s="12"/>
      <c r="B64" s="85" t="s">
        <v>81</v>
      </c>
      <c r="C64" s="86" t="s">
        <v>82</v>
      </c>
      <c r="D64" s="86"/>
      <c r="E64" s="87"/>
      <c r="F64" s="87"/>
      <c r="G64" s="86" t="s">
        <v>83</v>
      </c>
      <c r="H64" s="88"/>
      <c r="I64" s="89"/>
      <c r="J64" s="89"/>
      <c r="K64" s="12"/>
    </row>
    <row r="65" spans="1:11" x14ac:dyDescent="0.25">
      <c r="A65" s="12"/>
      <c r="B65" s="109" t="s">
        <v>12</v>
      </c>
      <c r="C65" s="90"/>
      <c r="D65" s="90"/>
      <c r="E65" s="41"/>
      <c r="F65" s="41"/>
      <c r="G65" s="90"/>
      <c r="H65" s="41"/>
      <c r="I65" s="89"/>
      <c r="J65" s="89"/>
      <c r="K65" s="12"/>
    </row>
    <row r="66" spans="1:11" x14ac:dyDescent="0.25">
      <c r="A66" s="12"/>
      <c r="B66" s="109"/>
      <c r="C66" s="90"/>
      <c r="D66" s="90"/>
      <c r="E66" s="41"/>
      <c r="F66" s="41"/>
      <c r="G66" s="90"/>
      <c r="H66" s="41"/>
      <c r="I66" s="89"/>
      <c r="J66" s="89"/>
      <c r="K66" s="12"/>
    </row>
    <row r="67" spans="1:11" x14ac:dyDescent="0.25">
      <c r="A67" s="12"/>
      <c r="B67" s="150"/>
      <c r="C67" s="151"/>
      <c r="D67" s="151"/>
      <c r="E67" s="151"/>
      <c r="F67" s="84"/>
      <c r="G67" s="154"/>
      <c r="H67" s="154"/>
      <c r="I67" s="58"/>
      <c r="J67" s="146"/>
      <c r="K67" s="12"/>
    </row>
    <row r="68" spans="1:11" x14ac:dyDescent="0.25">
      <c r="A68" s="12"/>
      <c r="B68" s="152"/>
      <c r="C68" s="153"/>
      <c r="D68" s="153"/>
      <c r="E68" s="153"/>
      <c r="F68" s="12"/>
      <c r="G68" s="155"/>
      <c r="H68" s="155"/>
      <c r="I68" s="89"/>
      <c r="J68" s="147"/>
      <c r="K68" s="12"/>
    </row>
    <row r="69" spans="1:11" x14ac:dyDescent="0.25">
      <c r="A69" s="12"/>
      <c r="B69" s="92"/>
      <c r="C69" s="156" t="s">
        <v>84</v>
      </c>
      <c r="D69" s="156"/>
      <c r="E69" s="40"/>
      <c r="F69" s="40"/>
      <c r="G69" s="156" t="s">
        <v>82</v>
      </c>
      <c r="H69" s="156"/>
      <c r="I69" s="50"/>
      <c r="J69" s="91" t="s">
        <v>83</v>
      </c>
      <c r="K69" s="12"/>
    </row>
    <row r="70" spans="1:11" x14ac:dyDescent="0.25">
      <c r="A70" s="12"/>
      <c r="B70" s="144" t="s">
        <v>85</v>
      </c>
      <c r="C70" s="145"/>
      <c r="D70" s="145"/>
      <c r="E70" s="93"/>
      <c r="F70" s="93"/>
      <c r="G70" s="94"/>
      <c r="H70" s="93"/>
      <c r="I70" s="94"/>
      <c r="J70" s="95"/>
      <c r="K70" s="12"/>
    </row>
    <row r="71" spans="1:11" x14ac:dyDescent="0.25">
      <c r="A71" s="12"/>
      <c r="B71" s="89" t="s">
        <v>86</v>
      </c>
      <c r="C71" s="89"/>
      <c r="D71" s="89"/>
      <c r="E71" s="12"/>
      <c r="F71" s="12"/>
      <c r="G71" s="89"/>
      <c r="H71" s="12"/>
      <c r="I71" s="89"/>
      <c r="J71" s="89"/>
      <c r="K71" s="12"/>
    </row>
    <row r="73" spans="1:11" x14ac:dyDescent="0.25">
      <c r="B73" s="12"/>
      <c r="C73" s="12"/>
      <c r="D73" s="12"/>
      <c r="E73" s="12"/>
      <c r="F73" s="12"/>
      <c r="G73" s="12"/>
      <c r="H73" s="12"/>
    </row>
    <row r="74" spans="1:11" x14ac:dyDescent="0.25">
      <c r="B74" s="12"/>
      <c r="C74" s="12"/>
      <c r="D74" s="12"/>
      <c r="E74" s="12"/>
      <c r="F74" s="12"/>
      <c r="G74" s="12"/>
      <c r="H74" s="12"/>
    </row>
    <row r="75" spans="1:11" x14ac:dyDescent="0.25">
      <c r="A75" s="23"/>
    </row>
    <row r="76" spans="1:11" x14ac:dyDescent="0.25">
      <c r="A76" s="23"/>
      <c r="C76" s="27"/>
    </row>
    <row r="77" spans="1:11" x14ac:dyDescent="0.25">
      <c r="A77" s="23"/>
    </row>
    <row r="78" spans="1:11" x14ac:dyDescent="0.25">
      <c r="A78" s="23"/>
    </row>
    <row r="79" spans="1:11" x14ac:dyDescent="0.25">
      <c r="A79" s="23"/>
    </row>
    <row r="80" spans="1:11" x14ac:dyDescent="0.25">
      <c r="A80" s="23"/>
    </row>
    <row r="81" spans="3:3" x14ac:dyDescent="0.25">
      <c r="C81" s="27"/>
    </row>
  </sheetData>
  <sheetProtection algorithmName="SHA-512" hashValue="+pfoYiBBJPwi1FcKMngHeK8EQDdFry4o4mtGqYaxiU1gfiOK9t6dAq4cZN6giH5J8kttee0pGOoHA0z70Jtx1g==" saltValue="njUy1vBcmNwtLvk1DBOC9A==" spinCount="100000" sheet="1" formatRows="0"/>
  <dataConsolidate/>
  <mergeCells count="43">
    <mergeCell ref="B23:B25"/>
    <mergeCell ref="C23:K25"/>
    <mergeCell ref="B53:C53"/>
    <mergeCell ref="B40:H40"/>
    <mergeCell ref="C41:G41"/>
    <mergeCell ref="B39:K39"/>
    <mergeCell ref="C38:K38"/>
    <mergeCell ref="B30:C30"/>
    <mergeCell ref="C42:G42"/>
    <mergeCell ref="C43:G43"/>
    <mergeCell ref="G52:J52"/>
    <mergeCell ref="C46:G46"/>
    <mergeCell ref="C47:G47"/>
    <mergeCell ref="C48:G48"/>
    <mergeCell ref="C5:E5"/>
    <mergeCell ref="F5:G5"/>
    <mergeCell ref="F9:G9"/>
    <mergeCell ref="C10:K10"/>
    <mergeCell ref="C11:K11"/>
    <mergeCell ref="C6:E6"/>
    <mergeCell ref="H6:K6"/>
    <mergeCell ref="H7:K7"/>
    <mergeCell ref="I1:K1"/>
    <mergeCell ref="B1:G1"/>
    <mergeCell ref="I4:J4"/>
    <mergeCell ref="H5:K5"/>
    <mergeCell ref="B70:D70"/>
    <mergeCell ref="J67:J68"/>
    <mergeCell ref="B55:J60"/>
    <mergeCell ref="B67:E68"/>
    <mergeCell ref="G67:H68"/>
    <mergeCell ref="C69:D69"/>
    <mergeCell ref="G69:H69"/>
    <mergeCell ref="B50:G50"/>
    <mergeCell ref="H50:I50"/>
    <mergeCell ref="B62:E63"/>
    <mergeCell ref="G62:H63"/>
    <mergeCell ref="H9:K9"/>
    <mergeCell ref="O18:P18"/>
    <mergeCell ref="O15:S15"/>
    <mergeCell ref="Q18:V18"/>
    <mergeCell ref="C44:G44"/>
    <mergeCell ref="C45:G45"/>
  </mergeCells>
  <phoneticPr fontId="0" type="noConversion"/>
  <dataValidations xWindow="464" yWindow="577" count="17">
    <dataValidation type="whole" allowBlank="1" showErrorMessage="1" errorTitle="Mileage Lines" error="Please enter a number between 1 and 20." promptTitle="Additional Mileage Lines" prompt="Please enter a number between 1 and 20." sqref="I40" xr:uid="{27C95F5A-6F45-4A9E-ABD8-65B1C2CA9BC9}">
      <formula1>1</formula1>
      <formula2>20</formula2>
    </dataValidation>
    <dataValidation allowBlank="1" showInputMessage="1" showErrorMessage="1" promptTitle="Mandatory Input Required" prompt="&quot;Federal guidelines limit per diem reimbursements for first and last  travel days to 75% of published rates. Please fill the Depart and Return date fields!!!" sqref="C9" xr:uid="{583C8E90-D594-4D84-B51A-41CC86D70B5F}"/>
    <dataValidation allowBlank="1" errorTitle="Mileage Date" error="Please enter a date in MM/DD/YY format. Between January 1, 1994 and  December 31, 2019." sqref="B49" xr:uid="{5CB52C5E-B2AD-4AAB-BB49-7944A6225143}"/>
    <dataValidation allowBlank="1" showInputMessage="1" showErrorMessage="1" prompt="Please adjust the size of the row if needed to show the full detail. Text wrapping should be enabled. Pressing the &quot;alt&quot; and the &quot;enter&quot; keys while in the cell will force text wrapping." sqref="C42:G42" xr:uid="{627994C8-3F83-45B1-81A9-C33EF9C6EE09}"/>
    <dataValidation allowBlank="1" showInputMessage="1" showErrorMessage="1" promptTitle="Foreign Travel" prompt="For travel outside the lower 48 states please go to the website in the instructions tab to get the incidental rate. It will change how the Daily Allowance is calculated." sqref="C27:J27" xr:uid="{E165F6A7-EBF3-4C57-8556-AF84079776A3}"/>
    <dataValidation type="list" allowBlank="1" showInputMessage="1" showErrorMessage="1" sqref="C33:J35 C31:J31" xr:uid="{A96B7599-F20E-47C9-9128-26A9D3DCAEBF}">
      <formula1>$M$3:$M$4</formula1>
    </dataValidation>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43:B45" xr:uid="{30C7C651-9964-4D7C-B55F-0089239F22EF}">
      <formula1>$R$25</formula1>
      <formula2>$R$27</formula2>
    </dataValidation>
    <dataValidation type="list" allowBlank="1" showInputMessage="1" showErrorMessage="1" sqref="T15" xr:uid="{559A2A43-C745-4585-8A65-5FFF88EF0EB0}">
      <formula1>$M$10:$M$10</formula1>
    </dataValidation>
    <dataValidation type="list" allowBlank="1" showInputMessage="1" showErrorMessage="1" errorTitle="Error" error="Please mark with an 'X'" sqref="K3 G3 I3 E3 C3" xr:uid="{F3EF1B9A-B55C-48A9-81D1-28D278A6623D}">
      <formula1>$M$3:$M$4</formula1>
    </dataValidation>
    <dataValidation type="date" errorStyle="warning" allowBlank="1" errorTitle="Travel Dates" error="Please enter a date in the format of MM/DD/YY.  The date must be between 1/1/1994 and 12/31/2018." promptTitle="Date limitations" prompt="Please enter a date in the format of MM/DD/YY.  The date must be between 1/1/1994 and 12/31/2018." sqref="C13:J13" xr:uid="{0AB0688A-8F19-4BC7-B8FD-366C7015B08D}">
      <formula1>$R$24</formula1>
      <formula2>$R$26</formula2>
    </dataValidation>
    <dataValidation type="date" allowBlank="1" showInputMessage="1" showErrorMessage="1" errorTitle="Milage Error" error="Please enter a date in MM/DD/YY format. Between January 1, 1994 and December 31, 2022." promptTitle="Date of Travel" prompt="Please enter the date the mileage reported occured on._x000a_The date must be in &quot;Month/Day/Year&quot; format and_x000a_must be between January 1, 1994 and _x000a_December 31, 2022." sqref="N15 B46:B48" xr:uid="{3BF1B621-6AC2-4EFD-98FC-D1E64EDE7B6C}">
      <formula1>$R$25</formula1>
      <formula2>$R$27</formula2>
    </dataValidation>
    <dataValidation type="date" errorStyle="warning" allowBlank="1" showInputMessage="1" showErrorMessage="1" errorTitle="Travel Dates" error="Please enter a date in MM/DD/YY format." sqref="C14:J14" xr:uid="{11928B23-9624-4030-BB8D-4955B2B6324C}">
      <formula1>$R$25</formula1>
      <formula2>$R$27</formula2>
    </dataValidation>
    <dataValidation allowBlank="1" showInputMessage="1" showErrorMessage="1" promptTitle="Total Miles" prompt="Insert the total miles for the trip.  The Round Trip cell does not automatically double the mileage entered in this section." sqref="I42" xr:uid="{1BAB50E7-DC64-3240-AAE2-751D40691483}"/>
    <dataValidation allowBlank="1" showErrorMessage="1" sqref="C10:K10" xr:uid="{13010772-0C1D-0641-9624-FEC644E8C6DD}"/>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42" xr:uid="{4529D4CE-1E81-8840-9C80-97A70F9C06F8}">
      <formula1>$R$25</formula1>
      <formula2>$R$27</formula2>
    </dataValidation>
    <dataValidation type="date" allowBlank="1" showInputMessage="1" showErrorMessage="1" promptTitle="Date of Travel" prompt="Please enter the date the mileage reported occured on._x000a_The date must be in &quot;Month/Day/Year&quot; format." sqref="B41" xr:uid="{7E97F542-7B1E-6242-A883-215A943A8B08}">
      <formula1>R15</formula1>
      <formula2>R17</formula2>
    </dataValidation>
    <dataValidation type="list" allowBlank="1" showInputMessage="1" showErrorMessage="1" sqref="H42:H48" xr:uid="{0D292D2B-1FEA-1240-BE48-9DE30867CB67}">
      <formula1>$M$10:$M$12</formula1>
    </dataValidation>
  </dataValidations>
  <hyperlinks>
    <hyperlink ref="B23" r:id="rId1" display="Meals -" xr:uid="{3AC95AFE-521A-4229-B224-E6C6FFD20F3A}"/>
    <hyperlink ref="B27" r:id="rId2" xr:uid="{F38FC07C-0D06-4E6A-8866-F18CC774915E}"/>
    <hyperlink ref="C38:K38" r:id="rId3" display="Enter only allowable reimbursable mileage in this section.  Refer to USNH policy 07-009." xr:uid="{7ECAB739-4372-7541-B248-109D2DCA4593}"/>
  </hyperlinks>
  <pageMargins left="0.23" right="0.18" top="0.05" bottom="0.05" header="0" footer="0"/>
  <pageSetup scale="69" fitToWidth="0" fitToHeight="0" orientation="portrait" r:id="rId4"/>
  <headerFooter alignWithMargins="0"/>
  <ignoredErrors>
    <ignoredError sqref="C28:J29"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545" r:id="rId7" name="Button 521">
              <controlPr defaultSize="0" print="0" autoFill="0" autoPict="0" macro="[0]!AddMileLines.Button165_Click">
                <anchor moveWithCells="1" sizeWithCells="1">
                  <from>
                    <xdr:col>9</xdr:col>
                    <xdr:colOff>114300</xdr:colOff>
                    <xdr:row>39</xdr:row>
                    <xdr:rowOff>0</xdr:rowOff>
                  </from>
                  <to>
                    <xdr:col>10</xdr:col>
                    <xdr:colOff>600075</xdr:colOff>
                    <xdr:row>39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K40"/>
  <sheetViews>
    <sheetView showGridLines="0" topLeftCell="A15" zoomScaleNormal="100" workbookViewId="0">
      <selection activeCell="H48" sqref="H48"/>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86"/>
      <c r="D2" s="187"/>
      <c r="E2" s="187"/>
      <c r="F2" s="187"/>
      <c r="G2" s="187"/>
      <c r="H2" s="188"/>
      <c r="I2" s="10"/>
      <c r="J2" s="28" t="str">
        <f>IF(B2="","",VLOOKUP(DATEVALUE(TEXT(B2,"mm/dd/yyyy")),Milage_rate_table,3))</f>
        <v/>
      </c>
      <c r="K2" s="5" t="str">
        <f>IF(J2="","",(I2*J2))</f>
        <v/>
      </c>
    </row>
    <row r="5" spans="1:11" x14ac:dyDescent="0.25">
      <c r="B5" s="25"/>
      <c r="C5" s="186"/>
      <c r="D5" s="187"/>
      <c r="E5" s="187"/>
      <c r="F5" s="187"/>
      <c r="G5" s="187"/>
      <c r="H5" s="187"/>
      <c r="I5" s="187"/>
      <c r="J5" s="188"/>
      <c r="K5" s="11"/>
    </row>
    <row r="7" spans="1:11" x14ac:dyDescent="0.25">
      <c r="E7" s="22">
        <f>'Reimbursement Form'!R17</f>
        <v>0</v>
      </c>
      <c r="F7">
        <f>'Reimbursement Form'!S17</f>
        <v>0</v>
      </c>
    </row>
    <row r="8" spans="1:11" ht="16.5" thickBot="1" x14ac:dyDescent="0.3">
      <c r="A8" s="23" t="s">
        <v>87</v>
      </c>
      <c r="B8" t="s">
        <v>88</v>
      </c>
      <c r="C8" s="27" t="s">
        <v>75</v>
      </c>
      <c r="E8" s="22"/>
    </row>
    <row r="9" spans="1:11" x14ac:dyDescent="0.25">
      <c r="A9" s="29">
        <v>9133</v>
      </c>
      <c r="B9" s="30">
        <v>35795</v>
      </c>
      <c r="C9" s="31">
        <v>0.1</v>
      </c>
      <c r="E9" s="22">
        <f>'Reimbursement Form'!R19</f>
        <v>0</v>
      </c>
      <c r="F9">
        <f>'Reimbursement Form'!S19</f>
        <v>0</v>
      </c>
    </row>
    <row r="10" spans="1:11" x14ac:dyDescent="0.25">
      <c r="A10" s="32">
        <v>35796</v>
      </c>
      <c r="B10" s="22">
        <v>36250</v>
      </c>
      <c r="C10" s="33">
        <v>0.33</v>
      </c>
    </row>
    <row r="11" spans="1:11" x14ac:dyDescent="0.25">
      <c r="A11" s="32">
        <v>36251</v>
      </c>
      <c r="B11" s="22">
        <v>36525</v>
      </c>
      <c r="C11" s="33">
        <v>0.31</v>
      </c>
      <c r="D11" t="s">
        <v>89</v>
      </c>
    </row>
    <row r="12" spans="1:11" x14ac:dyDescent="0.25">
      <c r="A12" s="32">
        <v>36526</v>
      </c>
      <c r="B12" s="22">
        <v>36891</v>
      </c>
      <c r="C12" s="33">
        <v>0.33</v>
      </c>
      <c r="D12" t="s">
        <v>90</v>
      </c>
    </row>
    <row r="13" spans="1:11" x14ac:dyDescent="0.25">
      <c r="A13" s="32">
        <v>36892</v>
      </c>
      <c r="B13" s="22">
        <v>37256</v>
      </c>
      <c r="C13" s="33">
        <v>0.35</v>
      </c>
    </row>
    <row r="14" spans="1:11" x14ac:dyDescent="0.25">
      <c r="A14" s="32">
        <v>37257</v>
      </c>
      <c r="B14" s="22">
        <v>37621</v>
      </c>
      <c r="C14" s="33">
        <v>0.37</v>
      </c>
      <c r="D14" t="s">
        <v>91</v>
      </c>
    </row>
    <row r="15" spans="1:11" x14ac:dyDescent="0.25">
      <c r="A15" s="32">
        <v>37622</v>
      </c>
      <c r="B15" s="22">
        <v>37986</v>
      </c>
      <c r="C15" s="33">
        <v>0.36</v>
      </c>
      <c r="D15" t="s">
        <v>92</v>
      </c>
    </row>
    <row r="16" spans="1:11" x14ac:dyDescent="0.25">
      <c r="A16" s="32">
        <v>37987</v>
      </c>
      <c r="B16" s="22">
        <v>38352</v>
      </c>
      <c r="C16" s="33">
        <v>0.38</v>
      </c>
      <c r="D16" t="s">
        <v>93</v>
      </c>
    </row>
    <row r="17" spans="1:8" x14ac:dyDescent="0.25">
      <c r="A17" s="32">
        <v>38353</v>
      </c>
      <c r="B17" s="22">
        <v>38595</v>
      </c>
      <c r="C17" s="33">
        <v>0.41</v>
      </c>
      <c r="D17" t="s">
        <v>94</v>
      </c>
    </row>
    <row r="18" spans="1:8" x14ac:dyDescent="0.25">
      <c r="A18" s="32">
        <v>38596</v>
      </c>
      <c r="B18" s="22">
        <v>38717</v>
      </c>
      <c r="C18" s="33">
        <v>0.49</v>
      </c>
      <c r="D18" t="s">
        <v>95</v>
      </c>
    </row>
    <row r="19" spans="1:8" x14ac:dyDescent="0.25">
      <c r="A19" s="32">
        <v>38718</v>
      </c>
      <c r="B19" s="22">
        <v>39082</v>
      </c>
      <c r="C19" s="33">
        <v>0.45</v>
      </c>
      <c r="D19" t="s">
        <v>96</v>
      </c>
    </row>
    <row r="20" spans="1:8" x14ac:dyDescent="0.25">
      <c r="A20" s="32">
        <v>39083</v>
      </c>
      <c r="B20" s="22">
        <v>39447</v>
      </c>
      <c r="C20" s="34">
        <v>0.49</v>
      </c>
      <c r="D20" t="s">
        <v>96</v>
      </c>
      <c r="H20" s="26">
        <v>39024</v>
      </c>
    </row>
    <row r="21" spans="1:8" x14ac:dyDescent="0.25">
      <c r="A21" s="32">
        <v>39448</v>
      </c>
      <c r="B21" s="22">
        <v>39629</v>
      </c>
      <c r="C21" s="34">
        <v>0.51</v>
      </c>
      <c r="D21" t="s">
        <v>97</v>
      </c>
      <c r="H21" s="26">
        <v>39413</v>
      </c>
    </row>
    <row r="22" spans="1:8" x14ac:dyDescent="0.25">
      <c r="A22" s="32">
        <v>39630</v>
      </c>
      <c r="B22" s="22">
        <v>39813</v>
      </c>
      <c r="C22" s="33">
        <v>0.59</v>
      </c>
      <c r="D22" t="s">
        <v>98</v>
      </c>
      <c r="H22" s="26"/>
    </row>
    <row r="23" spans="1:8" x14ac:dyDescent="0.25">
      <c r="A23" s="32">
        <v>39814</v>
      </c>
      <c r="B23" s="22">
        <v>40178</v>
      </c>
      <c r="C23" s="33">
        <v>0.55000000000000004</v>
      </c>
      <c r="D23" t="s">
        <v>99</v>
      </c>
    </row>
    <row r="24" spans="1:8" x14ac:dyDescent="0.25">
      <c r="A24" s="32">
        <v>40179</v>
      </c>
      <c r="B24" s="22">
        <v>40543</v>
      </c>
      <c r="C24" s="33">
        <v>0.5</v>
      </c>
      <c r="D24" s="40" t="s">
        <v>100</v>
      </c>
    </row>
    <row r="25" spans="1:8" x14ac:dyDescent="0.25">
      <c r="A25" s="32">
        <v>40544</v>
      </c>
      <c r="B25" s="22">
        <v>40724</v>
      </c>
      <c r="C25" s="33">
        <v>0.51</v>
      </c>
      <c r="D25" s="40" t="s">
        <v>101</v>
      </c>
    </row>
    <row r="26" spans="1:8" x14ac:dyDescent="0.25">
      <c r="A26" s="32">
        <v>40725</v>
      </c>
      <c r="B26" s="22">
        <v>41274</v>
      </c>
      <c r="C26" s="33">
        <v>0.55500000000000005</v>
      </c>
      <c r="D26" s="40" t="s">
        <v>102</v>
      </c>
    </row>
    <row r="27" spans="1:8" x14ac:dyDescent="0.25">
      <c r="A27" s="32">
        <v>41275</v>
      </c>
      <c r="B27" s="22">
        <v>41639</v>
      </c>
      <c r="C27" s="33">
        <v>0.56499999999999995</v>
      </c>
      <c r="D27" s="40" t="s">
        <v>103</v>
      </c>
    </row>
    <row r="28" spans="1:8" x14ac:dyDescent="0.25">
      <c r="A28" s="32">
        <v>41640</v>
      </c>
      <c r="B28" s="22">
        <v>42004</v>
      </c>
      <c r="C28" s="33">
        <v>0.56000000000000005</v>
      </c>
      <c r="D28" s="40" t="s">
        <v>104</v>
      </c>
    </row>
    <row r="29" spans="1:8" x14ac:dyDescent="0.25">
      <c r="A29" s="32">
        <v>42005</v>
      </c>
      <c r="B29" s="22">
        <v>42369</v>
      </c>
      <c r="C29" s="33">
        <v>0.57499999999999996</v>
      </c>
      <c r="D29" s="40" t="s">
        <v>105</v>
      </c>
    </row>
    <row r="30" spans="1:8" x14ac:dyDescent="0.25">
      <c r="A30" s="32">
        <v>42370</v>
      </c>
      <c r="B30" s="22">
        <v>42735</v>
      </c>
      <c r="C30" s="33">
        <v>0.54</v>
      </c>
      <c r="D30" s="40" t="s">
        <v>106</v>
      </c>
    </row>
    <row r="31" spans="1:8" x14ac:dyDescent="0.25">
      <c r="A31" s="32">
        <v>42736</v>
      </c>
      <c r="B31" s="22">
        <v>43100</v>
      </c>
      <c r="C31" s="33">
        <v>0.53500000000000003</v>
      </c>
      <c r="D31" s="40" t="s">
        <v>107</v>
      </c>
    </row>
    <row r="32" spans="1:8" x14ac:dyDescent="0.25">
      <c r="A32" s="32">
        <v>43101</v>
      </c>
      <c r="B32" s="22">
        <v>43465</v>
      </c>
      <c r="C32" s="33">
        <v>0.54500000000000004</v>
      </c>
      <c r="D32" s="40" t="s">
        <v>108</v>
      </c>
    </row>
    <row r="33" spans="1:6" x14ac:dyDescent="0.25">
      <c r="A33" s="32">
        <v>43466</v>
      </c>
      <c r="B33" s="22">
        <v>43830</v>
      </c>
      <c r="C33" s="33">
        <v>0.57999999999999996</v>
      </c>
      <c r="D33" s="44" t="s">
        <v>109</v>
      </c>
      <c r="E33" s="40"/>
      <c r="F33" s="40"/>
    </row>
    <row r="34" spans="1:6" x14ac:dyDescent="0.25">
      <c r="A34" s="32">
        <v>43831</v>
      </c>
      <c r="B34" s="22">
        <v>44196</v>
      </c>
      <c r="C34" s="33">
        <v>0.57499999999999996</v>
      </c>
      <c r="D34" s="44" t="s">
        <v>110</v>
      </c>
    </row>
    <row r="35" spans="1:6" x14ac:dyDescent="0.25">
      <c r="A35" s="32">
        <v>44197</v>
      </c>
      <c r="B35" s="22">
        <v>44561</v>
      </c>
      <c r="C35" s="33">
        <v>0.56000000000000005</v>
      </c>
      <c r="D35" s="40" t="s">
        <v>111</v>
      </c>
    </row>
    <row r="36" spans="1:6" x14ac:dyDescent="0.25">
      <c r="A36" s="32">
        <v>44562</v>
      </c>
      <c r="B36" s="22">
        <v>44742</v>
      </c>
      <c r="C36" s="33">
        <v>0.58499999999999996</v>
      </c>
      <c r="D36" s="40" t="s">
        <v>112</v>
      </c>
    </row>
    <row r="37" spans="1:6" x14ac:dyDescent="0.25">
      <c r="A37" s="32">
        <v>44743</v>
      </c>
      <c r="B37" s="22">
        <v>44926</v>
      </c>
      <c r="C37" s="33">
        <v>0.625</v>
      </c>
      <c r="D37" s="40" t="s">
        <v>113</v>
      </c>
    </row>
    <row r="38" spans="1:6" x14ac:dyDescent="0.25">
      <c r="A38" s="32">
        <v>44927</v>
      </c>
      <c r="B38" s="22">
        <v>45291</v>
      </c>
      <c r="C38" s="33">
        <v>0.65500000000000003</v>
      </c>
      <c r="D38" s="40" t="s">
        <v>114</v>
      </c>
    </row>
    <row r="39" spans="1:6" x14ac:dyDescent="0.25">
      <c r="A39" s="32">
        <v>45292</v>
      </c>
      <c r="B39" s="22">
        <v>45657</v>
      </c>
      <c r="C39" s="33">
        <v>0.67</v>
      </c>
      <c r="D39" s="40" t="s">
        <v>115</v>
      </c>
    </row>
    <row r="40" spans="1:6" ht="16.5" thickBot="1" x14ac:dyDescent="0.3">
      <c r="A40" s="35">
        <v>45658</v>
      </c>
      <c r="B40" s="125">
        <v>2958465</v>
      </c>
      <c r="C40" s="37">
        <v>0.7</v>
      </c>
      <c r="D40" s="40" t="s">
        <v>132</v>
      </c>
    </row>
  </sheetData>
  <sheetProtection algorithmName="SHA-512" hashValue="jPhDHxpmWMtUUepVCFAEq696uPYNYcRC+0O3//otLAajIa1Xam2sV6U0o2zZ56MC8dVamtMzqBvkmYuIUJ4Prg==" saltValue="W1V0wvfFdX51ikbCqectsQ==" spinCount="100000" sheet="1" objects="1" scenarios="1"/>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K40"/>
  <sheetViews>
    <sheetView showGridLines="0" zoomScaleNormal="100" workbookViewId="0">
      <selection activeCell="D38" sqref="D38"/>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86"/>
      <c r="D2" s="187"/>
      <c r="E2" s="187"/>
      <c r="F2" s="187"/>
      <c r="G2" s="187"/>
      <c r="H2" s="188"/>
      <c r="I2" s="10"/>
      <c r="J2" s="28" t="str">
        <f>IF(B2="","",VLOOKUP(DATEVALUE(TEXT(B2,"mm/dd/yyyy")),PSU_Mileage_Rate_Table,3))</f>
        <v/>
      </c>
      <c r="K2" s="5" t="str">
        <f>IF(J2="","",(I2*J2))</f>
        <v/>
      </c>
    </row>
    <row r="5" spans="1:11" x14ac:dyDescent="0.25">
      <c r="B5" s="25"/>
      <c r="C5" s="186"/>
      <c r="D5" s="187"/>
      <c r="E5" s="187"/>
      <c r="F5" s="187"/>
      <c r="G5" s="187"/>
      <c r="H5" s="187"/>
      <c r="I5" s="187"/>
      <c r="J5" s="188"/>
      <c r="K5" s="11"/>
    </row>
    <row r="7" spans="1:11" x14ac:dyDescent="0.25">
      <c r="E7" s="22">
        <v>42262</v>
      </c>
      <c r="F7">
        <f>'Reimbursement Form'!S17</f>
        <v>0</v>
      </c>
    </row>
    <row r="8" spans="1:11" ht="16.5" thickBot="1" x14ac:dyDescent="0.3">
      <c r="A8" s="23" t="s">
        <v>87</v>
      </c>
      <c r="B8" t="s">
        <v>88</v>
      </c>
      <c r="C8" s="27" t="s">
        <v>75</v>
      </c>
      <c r="E8" s="22"/>
    </row>
    <row r="9" spans="1:11" x14ac:dyDescent="0.25">
      <c r="A9" s="29">
        <v>42262</v>
      </c>
      <c r="B9" s="30">
        <v>43159</v>
      </c>
      <c r="C9" s="31">
        <v>0.5</v>
      </c>
      <c r="E9" s="22">
        <f>'Reimbursement Form'!R19</f>
        <v>0</v>
      </c>
      <c r="F9">
        <f>'Reimbursement Form'!S19</f>
        <v>0</v>
      </c>
    </row>
    <row r="10" spans="1:11" x14ac:dyDescent="0.25">
      <c r="A10" s="32">
        <v>43160</v>
      </c>
      <c r="B10" s="22">
        <v>43465</v>
      </c>
      <c r="C10" s="33">
        <v>0.54500000000000004</v>
      </c>
      <c r="D10" s="40" t="s">
        <v>116</v>
      </c>
    </row>
    <row r="11" spans="1:11" x14ac:dyDescent="0.25">
      <c r="A11" s="32">
        <v>43466</v>
      </c>
      <c r="B11" s="22">
        <v>43830</v>
      </c>
      <c r="C11" s="33">
        <v>0.57999999999999996</v>
      </c>
      <c r="D11" s="40" t="s">
        <v>117</v>
      </c>
    </row>
    <row r="12" spans="1:11" x14ac:dyDescent="0.25">
      <c r="A12" s="32">
        <v>43831</v>
      </c>
      <c r="B12" s="22">
        <v>44196</v>
      </c>
      <c r="C12" s="33">
        <v>0.57499999999999996</v>
      </c>
      <c r="D12" s="40" t="s">
        <v>118</v>
      </c>
    </row>
    <row r="13" spans="1:11" x14ac:dyDescent="0.25">
      <c r="A13" s="32">
        <v>44197</v>
      </c>
      <c r="B13" s="22">
        <v>44561</v>
      </c>
      <c r="C13" s="33">
        <v>0.56000000000000005</v>
      </c>
      <c r="D13" t="s">
        <v>119</v>
      </c>
    </row>
    <row r="14" spans="1:11" x14ac:dyDescent="0.25">
      <c r="A14" s="32">
        <v>44562</v>
      </c>
      <c r="B14" s="22">
        <v>44742</v>
      </c>
      <c r="C14" s="33">
        <v>0.58499999999999996</v>
      </c>
      <c r="D14" s="40" t="s">
        <v>120</v>
      </c>
    </row>
    <row r="15" spans="1:11" x14ac:dyDescent="0.25">
      <c r="A15" s="32">
        <v>44743</v>
      </c>
      <c r="B15" s="22">
        <v>44926</v>
      </c>
      <c r="C15" s="33">
        <v>0.625</v>
      </c>
      <c r="D15" s="40" t="s">
        <v>121</v>
      </c>
    </row>
    <row r="16" spans="1:11" x14ac:dyDescent="0.25">
      <c r="A16" s="32">
        <v>44927</v>
      </c>
      <c r="B16" s="22">
        <v>45291</v>
      </c>
      <c r="C16" s="33">
        <v>0.65500000000000003</v>
      </c>
      <c r="D16" s="40" t="s">
        <v>114</v>
      </c>
    </row>
    <row r="17" spans="1:8" x14ac:dyDescent="0.25">
      <c r="A17" s="32">
        <v>45292</v>
      </c>
      <c r="B17" s="22">
        <v>2958465</v>
      </c>
      <c r="C17" s="33">
        <v>0.67</v>
      </c>
      <c r="D17" s="40" t="s">
        <v>115</v>
      </c>
    </row>
    <row r="18" spans="1:8" x14ac:dyDescent="0.25">
      <c r="A18" s="32"/>
      <c r="B18" s="22"/>
      <c r="C18" s="33"/>
    </row>
    <row r="19" spans="1:8" x14ac:dyDescent="0.25">
      <c r="A19" s="32"/>
      <c r="B19" s="22"/>
      <c r="C19" s="33"/>
    </row>
    <row r="20" spans="1:8" x14ac:dyDescent="0.25">
      <c r="A20" s="32"/>
      <c r="B20" s="22"/>
      <c r="C20" s="34"/>
      <c r="H20" s="26"/>
    </row>
    <row r="21" spans="1:8" x14ac:dyDescent="0.25">
      <c r="A21" s="32"/>
      <c r="B21" s="22"/>
      <c r="C21" s="34"/>
      <c r="H21" s="26"/>
    </row>
    <row r="22" spans="1:8" x14ac:dyDescent="0.25">
      <c r="A22" s="32"/>
      <c r="B22" s="22"/>
      <c r="C22" s="33"/>
      <c r="H22" s="26"/>
    </row>
    <row r="23" spans="1:8" x14ac:dyDescent="0.25">
      <c r="A23" s="32"/>
      <c r="B23" s="22"/>
      <c r="C23" s="33"/>
    </row>
    <row r="24" spans="1:8" x14ac:dyDescent="0.25">
      <c r="A24" s="32"/>
      <c r="B24" s="22"/>
      <c r="C24" s="33"/>
      <c r="D24" s="40"/>
    </row>
    <row r="25" spans="1:8" x14ac:dyDescent="0.25">
      <c r="A25" s="32"/>
      <c r="B25" s="22"/>
      <c r="C25" s="33"/>
      <c r="D25" s="40"/>
    </row>
    <row r="26" spans="1:8" x14ac:dyDescent="0.25">
      <c r="A26" s="32"/>
      <c r="B26" s="22"/>
      <c r="C26" s="33"/>
      <c r="D26" s="40"/>
    </row>
    <row r="27" spans="1:8" x14ac:dyDescent="0.25">
      <c r="A27" s="32"/>
      <c r="B27" s="22"/>
      <c r="C27" s="33"/>
      <c r="D27" s="40"/>
    </row>
    <row r="28" spans="1:8" x14ac:dyDescent="0.25">
      <c r="A28" s="32"/>
      <c r="B28" s="22"/>
      <c r="C28" s="33"/>
      <c r="D28" s="40"/>
    </row>
    <row r="29" spans="1:8" x14ac:dyDescent="0.25">
      <c r="A29" s="32"/>
      <c r="B29" s="22"/>
      <c r="C29" s="33"/>
      <c r="D29" s="40"/>
    </row>
    <row r="30" spans="1:8" x14ac:dyDescent="0.25">
      <c r="A30" s="32"/>
      <c r="B30" s="22"/>
      <c r="C30" s="33"/>
      <c r="D30" s="40"/>
    </row>
    <row r="31" spans="1:8" x14ac:dyDescent="0.25">
      <c r="A31" s="32"/>
      <c r="B31" s="22"/>
      <c r="C31" s="33"/>
      <c r="D31" s="40"/>
    </row>
    <row r="32" spans="1:8" x14ac:dyDescent="0.25">
      <c r="A32" s="32"/>
      <c r="C32" s="33"/>
      <c r="D32" s="40"/>
    </row>
    <row r="33" spans="1:4" x14ac:dyDescent="0.25">
      <c r="A33" s="32"/>
      <c r="C33" s="33"/>
      <c r="D33" s="40"/>
    </row>
    <row r="34" spans="1:4" x14ac:dyDescent="0.25">
      <c r="A34" s="32"/>
      <c r="C34" s="33"/>
      <c r="D34" s="40"/>
    </row>
    <row r="35" spans="1:4" x14ac:dyDescent="0.25">
      <c r="A35" s="32"/>
      <c r="C35" s="33"/>
      <c r="D35" s="40"/>
    </row>
    <row r="36" spans="1:4" x14ac:dyDescent="0.25">
      <c r="A36" s="32"/>
      <c r="C36" s="33"/>
      <c r="D36" s="40"/>
    </row>
    <row r="37" spans="1:4" x14ac:dyDescent="0.25">
      <c r="A37" s="32"/>
      <c r="C37" s="33"/>
      <c r="D37" s="40"/>
    </row>
    <row r="38" spans="1:4" x14ac:dyDescent="0.25">
      <c r="A38" s="32"/>
      <c r="C38" s="33"/>
      <c r="D38" s="40"/>
    </row>
    <row r="39" spans="1:4" x14ac:dyDescent="0.25">
      <c r="A39" s="32"/>
      <c r="C39" s="33"/>
    </row>
    <row r="40" spans="1:4" ht="16.5" thickBot="1" x14ac:dyDescent="0.3">
      <c r="A40" s="35"/>
      <c r="B40" s="36"/>
      <c r="C40" s="37"/>
    </row>
  </sheetData>
  <sheetProtection algorithmName="SHA-512" hashValue="k05Byyg6trfTpxzgZEBGe/peX9fvfC9sSKBFHT+6rsHM84OpghkXo08JJuySI5JG3h6bOnc+Hd3TYDUVMBJk9Q==" saltValue="bpu7B3jGOWp0c2iJvv7cUw=="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K40"/>
  <sheetViews>
    <sheetView showGridLines="0" zoomScaleNormal="100" workbookViewId="0">
      <selection activeCell="H34" sqref="H34"/>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86"/>
      <c r="D2" s="187"/>
      <c r="E2" s="187"/>
      <c r="F2" s="187"/>
      <c r="G2" s="187"/>
      <c r="H2" s="188"/>
      <c r="I2" s="10"/>
      <c r="J2" s="28" t="str">
        <f>IF(B2="","",VLOOKUP(DATEVALUE(TEXT(B2,"mm/dd/yyyy")),KSC_Mileage_Rate_table,3))</f>
        <v/>
      </c>
      <c r="K2" s="5" t="str">
        <f>IF(J2="","",(I2*J2))</f>
        <v/>
      </c>
    </row>
    <row r="5" spans="1:11" x14ac:dyDescent="0.25">
      <c r="B5" s="25"/>
      <c r="C5" s="186"/>
      <c r="D5" s="187"/>
      <c r="E5" s="187"/>
      <c r="F5" s="187"/>
      <c r="G5" s="187"/>
      <c r="H5" s="187"/>
      <c r="I5" s="187"/>
      <c r="J5" s="188"/>
      <c r="K5" s="11"/>
    </row>
    <row r="7" spans="1:11" x14ac:dyDescent="0.25">
      <c r="E7" s="22">
        <v>40544</v>
      </c>
      <c r="F7">
        <f>'Reimbursement Form'!S17</f>
        <v>0</v>
      </c>
    </row>
    <row r="8" spans="1:11" ht="16.5" thickBot="1" x14ac:dyDescent="0.3">
      <c r="A8" s="23" t="s">
        <v>87</v>
      </c>
      <c r="B8" t="s">
        <v>88</v>
      </c>
      <c r="C8" s="27" t="s">
        <v>75</v>
      </c>
      <c r="E8" s="22">
        <f>'Reimbursement Form'!R19</f>
        <v>0</v>
      </c>
      <c r="F8">
        <f>'Reimbursement Form'!S19</f>
        <v>0</v>
      </c>
    </row>
    <row r="9" spans="1:11" x14ac:dyDescent="0.25">
      <c r="A9" s="29">
        <v>40544</v>
      </c>
      <c r="B9" s="30">
        <v>44484</v>
      </c>
      <c r="C9" s="31">
        <v>0.51</v>
      </c>
      <c r="D9" s="40" t="s">
        <v>122</v>
      </c>
    </row>
    <row r="10" spans="1:11" x14ac:dyDescent="0.25">
      <c r="A10" s="32">
        <v>44490</v>
      </c>
      <c r="B10" s="22">
        <v>44561</v>
      </c>
      <c r="C10" s="33">
        <v>0.56000000000000005</v>
      </c>
      <c r="D10" s="40" t="s">
        <v>123</v>
      </c>
    </row>
    <row r="11" spans="1:11" x14ac:dyDescent="0.25">
      <c r="A11" s="32">
        <v>44562</v>
      </c>
      <c r="B11" s="22">
        <v>44742</v>
      </c>
      <c r="C11" s="33">
        <v>0.58499999999999996</v>
      </c>
      <c r="D11" s="40" t="s">
        <v>124</v>
      </c>
    </row>
    <row r="12" spans="1:11" x14ac:dyDescent="0.25">
      <c r="A12" s="32">
        <v>44743</v>
      </c>
      <c r="B12" s="22">
        <v>44926</v>
      </c>
      <c r="C12" s="33">
        <v>0.625</v>
      </c>
      <c r="D12" s="40" t="s">
        <v>125</v>
      </c>
    </row>
    <row r="13" spans="1:11" x14ac:dyDescent="0.25">
      <c r="A13" s="32">
        <v>44927</v>
      </c>
      <c r="B13" s="22">
        <v>45291</v>
      </c>
      <c r="C13" s="33">
        <v>0.65500000000000003</v>
      </c>
      <c r="D13" s="40" t="s">
        <v>114</v>
      </c>
    </row>
    <row r="14" spans="1:11" x14ac:dyDescent="0.25">
      <c r="A14" s="32">
        <v>45292</v>
      </c>
      <c r="B14" s="22">
        <v>2958465</v>
      </c>
      <c r="C14" s="33">
        <v>0.67</v>
      </c>
      <c r="D14" s="40" t="s">
        <v>115</v>
      </c>
    </row>
    <row r="15" spans="1:11" x14ac:dyDescent="0.25">
      <c r="A15" s="32"/>
      <c r="B15" s="22"/>
      <c r="C15" s="33"/>
    </row>
    <row r="16" spans="1:11" x14ac:dyDescent="0.25">
      <c r="A16" s="32"/>
      <c r="B16" s="22"/>
      <c r="C16" s="33"/>
    </row>
    <row r="17" spans="1:8" x14ac:dyDescent="0.25">
      <c r="A17" s="32"/>
      <c r="B17" s="22"/>
      <c r="C17" s="33"/>
    </row>
    <row r="18" spans="1:8" x14ac:dyDescent="0.25">
      <c r="A18" s="32"/>
      <c r="B18" s="22"/>
      <c r="C18" s="33"/>
    </row>
    <row r="19" spans="1:8" x14ac:dyDescent="0.25">
      <c r="A19" s="32"/>
      <c r="B19" s="22"/>
      <c r="C19" s="33"/>
    </row>
    <row r="20" spans="1:8" x14ac:dyDescent="0.25">
      <c r="A20" s="32"/>
      <c r="B20" s="22"/>
      <c r="C20" s="34"/>
      <c r="H20" s="26"/>
    </row>
    <row r="21" spans="1:8" x14ac:dyDescent="0.25">
      <c r="A21" s="32"/>
      <c r="B21" s="22"/>
      <c r="C21" s="34"/>
      <c r="H21" s="26"/>
    </row>
    <row r="22" spans="1:8" x14ac:dyDescent="0.25">
      <c r="A22" s="32"/>
      <c r="B22" s="22"/>
      <c r="C22" s="33"/>
      <c r="H22" s="26"/>
    </row>
    <row r="23" spans="1:8" x14ac:dyDescent="0.25">
      <c r="A23" s="32"/>
      <c r="B23" s="22"/>
      <c r="C23" s="33"/>
    </row>
    <row r="24" spans="1:8" x14ac:dyDescent="0.25">
      <c r="A24" s="32"/>
      <c r="B24" s="22"/>
      <c r="C24" s="33"/>
      <c r="D24" s="40"/>
    </row>
    <row r="25" spans="1:8" x14ac:dyDescent="0.25">
      <c r="A25" s="32"/>
      <c r="B25" s="22"/>
      <c r="C25" s="33"/>
      <c r="D25" s="40"/>
    </row>
    <row r="26" spans="1:8" x14ac:dyDescent="0.25">
      <c r="A26" s="32"/>
      <c r="B26" s="22"/>
      <c r="C26" s="33"/>
      <c r="D26" s="40"/>
    </row>
    <row r="27" spans="1:8" x14ac:dyDescent="0.25">
      <c r="A27" s="32"/>
      <c r="B27" s="22"/>
      <c r="C27" s="33"/>
      <c r="D27" s="40"/>
    </row>
    <row r="28" spans="1:8" x14ac:dyDescent="0.25">
      <c r="A28" s="32"/>
      <c r="B28" s="22"/>
      <c r="C28" s="33"/>
      <c r="D28" s="40"/>
    </row>
    <row r="29" spans="1:8" x14ac:dyDescent="0.25">
      <c r="A29" s="32"/>
      <c r="B29" s="22"/>
      <c r="C29" s="33"/>
      <c r="D29" s="40"/>
    </row>
    <row r="30" spans="1:8" x14ac:dyDescent="0.25">
      <c r="A30" s="32"/>
      <c r="B30" s="22"/>
      <c r="C30" s="33"/>
      <c r="D30" s="40"/>
    </row>
    <row r="31" spans="1:8" x14ac:dyDescent="0.25">
      <c r="A31" s="32"/>
      <c r="B31" s="22"/>
      <c r="C31" s="33"/>
      <c r="D31" s="40"/>
    </row>
    <row r="32" spans="1:8" x14ac:dyDescent="0.25">
      <c r="A32" s="32"/>
      <c r="C32" s="33"/>
      <c r="D32" s="40"/>
    </row>
    <row r="33" spans="1:4" x14ac:dyDescent="0.25">
      <c r="A33" s="32"/>
      <c r="C33" s="33"/>
      <c r="D33" s="40"/>
    </row>
    <row r="34" spans="1:4" x14ac:dyDescent="0.25">
      <c r="A34" s="32"/>
      <c r="C34" s="33"/>
      <c r="D34" s="40"/>
    </row>
    <row r="35" spans="1:4" x14ac:dyDescent="0.25">
      <c r="A35" s="32"/>
      <c r="C35" s="33"/>
      <c r="D35" s="40"/>
    </row>
    <row r="36" spans="1:4" x14ac:dyDescent="0.25">
      <c r="A36" s="32"/>
      <c r="C36" s="33"/>
      <c r="D36" s="40"/>
    </row>
    <row r="37" spans="1:4" x14ac:dyDescent="0.25">
      <c r="A37" s="32"/>
      <c r="C37" s="33"/>
      <c r="D37" s="40"/>
    </row>
    <row r="38" spans="1:4" x14ac:dyDescent="0.25">
      <c r="A38" s="32"/>
      <c r="C38" s="33"/>
      <c r="D38" s="40"/>
    </row>
    <row r="39" spans="1:4" x14ac:dyDescent="0.25">
      <c r="A39" s="32"/>
      <c r="C39" s="33"/>
    </row>
    <row r="40" spans="1:4" ht="16.5" thickBot="1" x14ac:dyDescent="0.3">
      <c r="A40" s="35"/>
      <c r="B40" s="36"/>
      <c r="C40" s="37"/>
    </row>
  </sheetData>
  <sheetProtection algorithmName="SHA-512" hashValue="qA6k+fKo2K3kO5ssq/z0R70Ea8K4lE/TNhJ9pjw812KrupJYGxUdbBQQzrNYJCNN1CkL6gJspQF5LYs9IUsA6A==" saltValue="T9zyj7EAd3F9y5DM7tf5Pg=="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F09A71CD53E4B8A35D532A5C9478D" ma:contentTypeVersion="4" ma:contentTypeDescription="Create a new document." ma:contentTypeScope="" ma:versionID="9e63856e9d0b79a5f650d0f733ade1fd">
  <xsd:schema xmlns:xsd="http://www.w3.org/2001/XMLSchema" xmlns:xs="http://www.w3.org/2001/XMLSchema" xmlns:p="http://schemas.microsoft.com/office/2006/metadata/properties" xmlns:ns2="f771ab0f-ec15-4c51-8a1c-a1c835c2c855" targetNamespace="http://schemas.microsoft.com/office/2006/metadata/properties" ma:root="true" ma:fieldsID="2e0c2fdd592bdf31cd36d6d576f4b798" ns2:_="">
    <xsd:import namespace="f771ab0f-ec15-4c51-8a1c-a1c835c2c8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1ab0f-ec15-4c51-8a1c-a1c835c2c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D0C5D-EBD5-4BBA-A974-2D342884C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1ab0f-ec15-4c51-8a1c-a1c835c2c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4CB82-345E-4A3D-9FA2-48CF2EA505A5}">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f771ab0f-ec15-4c51-8a1c-a1c835c2c855"/>
    <ds:schemaRef ds:uri="http://purl.org/dc/terms/"/>
  </ds:schemaRefs>
</ds:datastoreItem>
</file>

<file path=customXml/itemProps3.xml><?xml version="1.0" encoding="utf-8"?>
<ds:datastoreItem xmlns:ds="http://schemas.openxmlformats.org/officeDocument/2006/customXml" ds:itemID="{5B29554E-EA30-49DE-9556-4E6E157CE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Reimbursement Form</vt:lpstr>
      <vt:lpstr>Variables USNH</vt:lpstr>
      <vt:lpstr>Variables PSU</vt:lpstr>
      <vt:lpstr>Variables KSC</vt:lpstr>
      <vt:lpstr>AddMileLines</vt:lpstr>
      <vt:lpstr>BusExp</vt:lpstr>
      <vt:lpstr>BusExpLinesTemplate</vt:lpstr>
      <vt:lpstr>KSC_Mileage_Rate_table</vt:lpstr>
      <vt:lpstr>'Variables KSC'!Milage_rate_table</vt:lpstr>
      <vt:lpstr>'Variables PSU'!Milage_rate_table</vt:lpstr>
      <vt:lpstr>Milage_rate_table</vt:lpstr>
      <vt:lpstr>MilageLinesTemplate</vt:lpstr>
      <vt:lpstr>mile</vt:lpstr>
      <vt:lpstr>MileDate</vt:lpstr>
      <vt:lpstr>Instructions!Print_Area</vt:lpstr>
      <vt:lpstr>'Reimbursement Form'!Print_Area</vt:lpstr>
      <vt:lpstr>'Variables KSC'!Print_Area</vt:lpstr>
      <vt:lpstr>'Variables PSU'!Print_Area</vt:lpstr>
      <vt:lpstr>'Variables USNH'!Print_Area</vt:lpstr>
      <vt:lpstr>PSU_Mileage_Rate_Table</vt:lpstr>
      <vt:lpstr>ReturnDate</vt:lpstr>
    </vt:vector>
  </TitlesOfParts>
  <Manager/>
  <Company>University of New Hampshire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9/24/19</dc:title>
  <dc:subject/>
  <dc:creator>Controller's Office</dc:creator>
  <cp:keywords/>
  <dc:description>USNHdisbursements</dc:description>
  <cp:lastModifiedBy>Kara-Lee Bean</cp:lastModifiedBy>
  <cp:revision/>
  <dcterms:created xsi:type="dcterms:W3CDTF">1998-03-26T20:49:26Z</dcterms:created>
  <dcterms:modified xsi:type="dcterms:W3CDTF">2025-01-10T12:12:54Z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0x010100AA8F09A71CD53E4B8A35D532A5C9478D</vt:lpwstr>
  </property>
  <property fmtid="{D5CDD505-2E9C-101B-9397-08002B2CF9AE}" pid="5" name="_dlc_DocIdItemGuid">
    <vt:lpwstr>f9e12985-80d9-4c83-b043-f2c55522da93</vt:lpwstr>
  </property>
</Properties>
</file>